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חוברת_עבודה_זו" hidePivotFieldList="1"/>
  <mc:AlternateContent xmlns:mc="http://schemas.openxmlformats.org/markup-compatibility/2006">
    <mc:Choice Requires="x15">
      <x15ac:absPath xmlns:x15ac="http://schemas.microsoft.com/office/spreadsheetml/2010/11/ac" url="\\fsmtt\Public\מטה PMO\פנימי דודי\כלכלית\מעבדות (קרן)\מכרז מעבדות\"/>
    </mc:Choice>
  </mc:AlternateContent>
  <xr:revisionPtr revIDLastSave="0" documentId="13_ncr:1_{04484E27-0BB7-4798-9EEA-D83826EA0BD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st Template" sheetId="7" r:id="rId1"/>
  </sheets>
  <definedNames>
    <definedName name="_Ref174014816" localSheetId="0">'Cost Template'!$B$46</definedName>
    <definedName name="זמן_הקמה">'Cost Template'!$I$4</definedName>
    <definedName name="מספר_שנים">'Cost Template'!$J$2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3" i="7" l="1"/>
  <c r="B104" i="7" s="1"/>
  <c r="C103" i="7"/>
  <c r="F18" i="7" l="1"/>
  <c r="F5" i="7"/>
  <c r="F62" i="7" l="1"/>
  <c r="F61" i="7"/>
  <c r="F60" i="7"/>
  <c r="D103" i="7"/>
  <c r="E103" i="7" s="1"/>
  <c r="F103" i="7" s="1"/>
  <c r="G103" i="7" s="1"/>
  <c r="H103" i="7" s="1"/>
  <c r="I103" i="7" s="1"/>
  <c r="J103" i="7" s="1"/>
  <c r="B108" i="7" s="1"/>
  <c r="B92" i="7"/>
  <c r="B91" i="7"/>
  <c r="B90" i="7"/>
  <c r="B89" i="7"/>
  <c r="K92" i="7"/>
  <c r="F92" i="7"/>
  <c r="K91" i="7"/>
  <c r="F91" i="7"/>
  <c r="K90" i="7"/>
  <c r="F90" i="7"/>
  <c r="K89" i="7"/>
  <c r="F89" i="7"/>
  <c r="H88" i="7"/>
  <c r="I88" i="7" s="1"/>
  <c r="F88" i="7"/>
  <c r="B105" i="7" s="1"/>
  <c r="B109" i="7" l="1"/>
  <c r="C108" i="7"/>
  <c r="D108" i="7" s="1"/>
  <c r="E108" i="7" s="1"/>
  <c r="F108" i="7" s="1"/>
  <c r="G108" i="7" s="1"/>
  <c r="H108" i="7" s="1"/>
  <c r="I108" i="7" s="1"/>
  <c r="D104" i="7"/>
  <c r="C104" i="7"/>
  <c r="C105" i="7" s="1"/>
  <c r="E104" i="7"/>
  <c r="H89" i="7"/>
  <c r="I89" i="7" s="1"/>
  <c r="D105" i="7" l="1"/>
  <c r="F104" i="7"/>
  <c r="L88" i="7"/>
  <c r="J88" i="7"/>
  <c r="H90" i="7"/>
  <c r="I90" i="7" s="1"/>
  <c r="G104" i="7" l="1"/>
  <c r="H91" i="7"/>
  <c r="I91" i="7" s="1"/>
  <c r="J89" i="7"/>
  <c r="L89" i="7"/>
  <c r="H104" i="7" l="1"/>
  <c r="L90" i="7"/>
  <c r="J90" i="7"/>
  <c r="H92" i="7"/>
  <c r="I92" i="7" s="1"/>
  <c r="I104" i="7" l="1"/>
  <c r="J92" i="7"/>
  <c r="L92" i="7"/>
  <c r="L91" i="7"/>
  <c r="J91" i="7"/>
  <c r="J104" i="7" l="1"/>
  <c r="C109" i="7" l="1"/>
  <c r="D109" i="7" l="1"/>
  <c r="E109" i="7" l="1"/>
  <c r="F109" i="7" l="1"/>
  <c r="G109" i="7" l="1"/>
  <c r="H109" i="7" l="1"/>
  <c r="I109" i="7" l="1"/>
  <c r="F12" i="7" l="1"/>
  <c r="F11" i="7"/>
  <c r="F13" i="7" l="1"/>
  <c r="F51" i="7" l="1"/>
  <c r="F50" i="7"/>
  <c r="F6" i="7"/>
  <c r="F75" i="7" l="1"/>
  <c r="F74" i="7"/>
  <c r="F76" i="7" l="1"/>
  <c r="F19" i="7" l="1"/>
  <c r="F24" i="7"/>
  <c r="F25" i="7"/>
  <c r="F26" i="7"/>
  <c r="F27" i="7"/>
  <c r="F28" i="7"/>
  <c r="F29" i="7"/>
  <c r="F30" i="7"/>
  <c r="F36" i="7"/>
  <c r="F37" i="7"/>
  <c r="F38" i="7"/>
  <c r="F39" i="7"/>
  <c r="F40" i="7"/>
  <c r="F46" i="7"/>
  <c r="F47" i="7"/>
  <c r="F48" i="7"/>
  <c r="F49" i="7"/>
  <c r="F52" i="7"/>
  <c r="F58" i="7"/>
  <c r="F59" i="7"/>
  <c r="F63" i="7"/>
  <c r="F64" i="7"/>
  <c r="F65" i="7"/>
  <c r="F66" i="7"/>
  <c r="F67" i="7"/>
  <c r="F68" i="7"/>
  <c r="F116" i="7"/>
  <c r="F117" i="7"/>
  <c r="F118" i="7"/>
  <c r="F119" i="7"/>
  <c r="F120" i="7"/>
  <c r="F121" i="7"/>
  <c r="F123" i="7"/>
  <c r="F124" i="7"/>
  <c r="F125" i="7"/>
  <c r="F126" i="7"/>
  <c r="F127" i="7"/>
  <c r="F128" i="7"/>
  <c r="F31" i="7" l="1"/>
  <c r="F41" i="7"/>
  <c r="F53" i="7"/>
  <c r="F129" i="7"/>
  <c r="F130" i="7" s="1"/>
  <c r="F122" i="7"/>
  <c r="F69" i="7"/>
  <c r="E105" i="7" l="1"/>
  <c r="F105" i="7" s="1"/>
  <c r="G105" i="7" s="1"/>
  <c r="H105" i="7" s="1"/>
  <c r="I105" i="7" s="1"/>
  <c r="J105" i="7" s="1"/>
  <c r="B110" i="7" s="1"/>
  <c r="C110" i="7" s="1"/>
  <c r="D110" i="7" s="1"/>
  <c r="E110" i="7" s="1"/>
  <c r="F110" i="7" s="1"/>
  <c r="G110" i="7" s="1"/>
  <c r="H110" i="7" s="1"/>
  <c r="I110" i="7" s="1"/>
  <c r="F135" i="7" s="1"/>
  <c r="F131" i="7"/>
</calcChain>
</file>

<file path=xl/sharedStrings.xml><?xml version="1.0" encoding="utf-8"?>
<sst xmlns="http://schemas.openxmlformats.org/spreadsheetml/2006/main" count="163" uniqueCount="131">
  <si>
    <t>&gt;25,000,000</t>
  </si>
  <si>
    <t>quantity (for comparison)</t>
  </si>
  <si>
    <t xml:space="preserve">Adjustment </t>
  </si>
  <si>
    <t>cost</t>
  </si>
  <si>
    <t>unit price</t>
  </si>
  <si>
    <t>total</t>
  </si>
  <si>
    <t>Historical data</t>
  </si>
  <si>
    <t>Access to Historical data</t>
  </si>
  <si>
    <t>Historical data - Total</t>
  </si>
  <si>
    <t>Adjustment - Total</t>
  </si>
  <si>
    <t>number of years</t>
  </si>
  <si>
    <t>Do not touch</t>
  </si>
  <si>
    <t xml:space="preserve">mandatory </t>
  </si>
  <si>
    <t>computed cell</t>
  </si>
  <si>
    <t>Comments</t>
  </si>
  <si>
    <t>legend</t>
  </si>
  <si>
    <t>Installation</t>
  </si>
  <si>
    <t>Installation - Total</t>
  </si>
  <si>
    <t>Deployment</t>
  </si>
  <si>
    <t>Deployment - Total</t>
  </si>
  <si>
    <t>first general laboratory at a general medical center</t>
  </si>
  <si>
    <t>an additional general laboratory at a general medical center</t>
  </si>
  <si>
    <t>a microbiology laboratory at a general medical center</t>
  </si>
  <si>
    <t>a pathology laboratory at a general medical center</t>
  </si>
  <si>
    <t>a blood bank laboratory at a general medical center</t>
  </si>
  <si>
    <t>a genetics laboratory at a general medical center</t>
  </si>
  <si>
    <t>Instructing</t>
  </si>
  <si>
    <t>Instructing - Total</t>
  </si>
  <si>
    <t xml:space="preserve">Course for users at a laboratory </t>
  </si>
  <si>
    <t xml:space="preserve">Course for infrastructures people </t>
  </si>
  <si>
    <t xml:space="preserve">Course for instructors </t>
  </si>
  <si>
    <t>Adoption</t>
  </si>
  <si>
    <t>Adoption - Total</t>
  </si>
  <si>
    <t>professional services</t>
  </si>
  <si>
    <t>Cost of professional services by function as set forth in section 30.2.7</t>
  </si>
  <si>
    <t>Function</t>
  </si>
  <si>
    <t>Professional services - Total</t>
  </si>
  <si>
    <t>project manager</t>
  </si>
  <si>
    <t>systems analyst</t>
  </si>
  <si>
    <t>DBA</t>
  </si>
  <si>
    <t>Senior programmer</t>
  </si>
  <si>
    <t>Programmer</t>
  </si>
  <si>
    <t>senior instructor/adoption supporter</t>
  </si>
  <si>
    <t>instructor/adoption supporter</t>
  </si>
  <si>
    <t>surcharges for developing drivers and installation works</t>
  </si>
  <si>
    <t>surcharges for developing drivers and installation works as set forth in section 30.2.8</t>
  </si>
  <si>
    <t>Surcharge for a new instrument in a laboratory requiring development of a driver</t>
  </si>
  <si>
    <t>Surcharge for a new instrument in a laboratory that does not require development of a driver</t>
  </si>
  <si>
    <t>surcharges for developing drivers and installation works - Total</t>
  </si>
  <si>
    <t>Liscensing costs</t>
  </si>
  <si>
    <t>offered cost</t>
  </si>
  <si>
    <t>calculations</t>
  </si>
  <si>
    <t>ranges</t>
  </si>
  <si>
    <t>ranges of speciments</t>
  </si>
  <si>
    <t>Representative quantity of specimens</t>
  </si>
  <si>
    <t>range 1</t>
  </si>
  <si>
    <t>range 2</t>
  </si>
  <si>
    <t>range 3</t>
  </si>
  <si>
    <t>range 4</t>
  </si>
  <si>
    <t>range 5</t>
  </si>
  <si>
    <t>Weight per range</t>
  </si>
  <si>
    <t>Cumulative weight for range</t>
  </si>
  <si>
    <t>Annual enterprise licensing cost as set forth in section 30.2.9</t>
  </si>
  <si>
    <t>Cost of specimens for comparison to range</t>
  </si>
  <si>
    <t>Maximum cost for range</t>
  </si>
  <si>
    <t>Accessory table - specimen price</t>
  </si>
  <si>
    <t>specimen price</t>
  </si>
  <si>
    <t>gradually decreasing</t>
  </si>
  <si>
    <t>Accessory table - bid analysis by years and cumulatively</t>
  </si>
  <si>
    <t>estimated annual growth percentage of number of specimens</t>
  </si>
  <si>
    <t>years</t>
  </si>
  <si>
    <t>year 1-5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</si>
  <si>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</si>
  <si>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</si>
  <si>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</si>
  <si>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</si>
  <si>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</si>
  <si>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</si>
  <si>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</si>
  <si>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</si>
  <si>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</si>
  <si>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</si>
  <si>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</si>
  <si>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</si>
  <si>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</si>
  <si>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</si>
  <si>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</si>
  <si>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 xml:space="preserve">Bidder surcharges </t>
  </si>
  <si>
    <t>component</t>
  </si>
  <si>
    <t>quantity</t>
  </si>
  <si>
    <t>comments</t>
  </si>
  <si>
    <t>bidder may add rows as necessary</t>
  </si>
  <si>
    <t>one time cost -subtotal</t>
  </si>
  <si>
    <t>annual cost - subtotal</t>
  </si>
  <si>
    <t>20 years annual cost</t>
  </si>
  <si>
    <t>Bidder surcharges - total</t>
  </si>
  <si>
    <t>Total BID - for comparison</t>
  </si>
  <si>
    <t>BID 110-2024 Appendix D1</t>
  </si>
  <si>
    <t>according to section 30.2.9.2 c: An existing system that is currently deployed in the Division’s general medical centers does not require new deployment at the medical centers and will operate on a full scale starting from the first year of the engagement.</t>
  </si>
  <si>
    <t>New Supplier</t>
  </si>
  <si>
    <t>quantity  of hours (for comparison)</t>
  </si>
  <si>
    <t>price for hour</t>
  </si>
  <si>
    <t>one time cost</t>
  </si>
  <si>
    <t xml:space="preserve">Total BID </t>
  </si>
  <si>
    <t>Total</t>
  </si>
  <si>
    <r>
      <rPr>
        <sz val="11"/>
        <rFont val="Calibri"/>
        <family val="2"/>
      </rPr>
      <t>Are you an existing supplier for the</t>
    </r>
    <r>
      <rPr>
        <b/>
        <sz val="11"/>
        <rFont val="Calibri"/>
        <family val="2"/>
      </rPr>
      <t xml:space="preserve"> </t>
    </r>
    <r>
      <rPr>
        <b/>
        <u/>
        <sz val="12"/>
        <rFont val="Calibri"/>
        <family val="2"/>
      </rPr>
      <t>general</t>
    </r>
    <r>
      <rPr>
        <sz val="12"/>
        <rFont val="Calibri"/>
        <family val="2"/>
      </rPr>
      <t xml:space="preserve"> </t>
    </r>
    <r>
      <rPr>
        <sz val="11"/>
        <rFont val="Calibri"/>
        <family val="2"/>
      </rPr>
      <t>governmental medical centers?</t>
    </r>
  </si>
  <si>
    <t>**All subject to the work instructions detailed in Section 30.1 in Part C of the tender**</t>
  </si>
  <si>
    <t>The cost of adjustment and setup in the master environment, as set forth in Section 30.2.1</t>
  </si>
  <si>
    <t>Conversion of historical data</t>
  </si>
  <si>
    <t>The cost of installation on premises or in the cloud as set forth in Section 30.2.3</t>
  </si>
  <si>
    <t>Installation on premises or in the cloud</t>
  </si>
  <si>
    <t>The cost of instruction courses as set forth in Section 30.2.5</t>
  </si>
  <si>
    <t>Course for Application Users</t>
  </si>
  <si>
    <t xml:space="preserve">Cost of deployment of the system at the medical centers as set forth in Section 30.2.4
</t>
  </si>
  <si>
    <t>System Infrastructure Specialist</t>
  </si>
  <si>
    <t>Information Security Specialist</t>
  </si>
  <si>
    <t>QA Engineer</t>
  </si>
  <si>
    <t>Help Desk Technician</t>
  </si>
  <si>
    <t>maximum specimen cost per range</t>
  </si>
  <si>
    <t>The cost of adoption support  by laboratory type as set forth in Section 30.2.6</t>
  </si>
  <si>
    <t xml:space="preserve">Course for referents at the centers </t>
  </si>
  <si>
    <t>minimum amount of specimens</t>
  </si>
  <si>
    <t>maximum amount of specimens</t>
  </si>
  <si>
    <t>less than maximum cost for range</t>
  </si>
  <si>
    <t>Existing Supplier (in General governmental medical centers)</t>
  </si>
  <si>
    <t>amount of specimens</t>
  </si>
  <si>
    <t xml:space="preserve">Cumulative cost </t>
  </si>
  <si>
    <t>Bidder surcharges – additional components required for implementing the solution as set forth in section 30.2.10.</t>
  </si>
  <si>
    <t>annual cost</t>
  </si>
  <si>
    <t xml:space="preserve">The cost of conversion of and access to historical data as set forth in Section 30.2.2.
</t>
  </si>
  <si>
    <t>a general laboratory at a psychiatric / geriatric medical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</si>
</sst>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&quot;₪&quot;\ * #,##0_ ;_ &quot;₪&quot;\ * \-#,##0_ ;_ &quot;₪&quot;\ * &quot;-&quot;??_ ;_ @_ "/>
    <numFmt numFmtId="165" formatCode="_ * #,##0_ ;_ * \-#,##0_ ;_ * &quot;-&quot;??_ ;_ @_ "/>
    <numFmt numFmtId="166" formatCode="_-[$$-409]* #,##0_ ;_-[$$-409]* \-#,##0\ ;_-[$$-409]* &quot;-&quot;??_ ;_-@_ "/>
    <numFmt numFmtId="167" formatCode="0.0%"/>
    <numFmt numFmtId="168" formatCode="[$$-409]#,##0.00"/>
    <numFmt numFmtId="169" formatCode="[$$-409]#,##0"/>
    <numFmt numFmtId="170" formatCode="[$$-409]#,##0.000"/>
    <numFmt numFmtId="171" formatCode="_-[$$-409]* #,##0.0_ ;_-[$$-409]* \-#,##0.0\ ;_-[$$-409]* &quot;-&quot;??_ ;_-@_ "/>
  </numFmts>
  <fonts count="1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b/>
      <sz val="11"/>
      <color theme="0"/>
      <name val="Calibri"/>
      <family val="2"/>
    </font>
    <font>
      <sz val="11"/>
      <color rgb="FFFF0000"/>
      <name val="Arial"/>
      <family val="2"/>
      <charset val="177"/>
      <scheme val="minor"/>
    </font>
    <font>
      <b/>
      <u/>
      <sz val="12"/>
      <name val="Calibri"/>
      <family val="2"/>
    </font>
    <font>
      <sz val="12"/>
      <name val="Calibri"/>
      <family val="2"/>
    </font>
    <font>
      <sz val="10"/>
      <name val="Calibri"/>
      <family val="2"/>
    </font>
    <font>
      <sz val="11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dashDotDot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ashDotDot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DotDot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ashDotDot">
        <color auto="1"/>
      </right>
      <top style="double">
        <color auto="1"/>
      </top>
      <bottom/>
      <diagonal/>
    </border>
    <border>
      <left style="hair">
        <color auto="1"/>
      </left>
      <right style="dashDotDot">
        <color auto="1"/>
      </right>
      <top/>
      <bottom/>
      <diagonal/>
    </border>
    <border>
      <left style="hair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ashDotDot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/>
      <bottom style="double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2">
    <xf numFmtId="0" fontId="0" fillId="0" borderId="0" xfId="0"/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19" xfId="0" applyFont="1" applyFill="1" applyBorder="1" applyAlignment="1" applyProtection="1">
      <alignment vertical="center"/>
      <protection locked="0"/>
    </xf>
    <xf numFmtId="0" fontId="2" fillId="2" borderId="20" xfId="0" applyFont="1" applyFill="1" applyBorder="1" applyAlignment="1" applyProtection="1">
      <alignment vertical="center"/>
      <protection locked="0"/>
    </xf>
    <xf numFmtId="0" fontId="2" fillId="2" borderId="21" xfId="0" applyFont="1" applyFill="1" applyBorder="1" applyAlignment="1" applyProtection="1">
      <alignment vertical="center"/>
      <protection locked="0"/>
    </xf>
    <xf numFmtId="0" fontId="2" fillId="2" borderId="22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vertical="center"/>
      <protection locked="0"/>
    </xf>
    <xf numFmtId="0" fontId="2" fillId="0" borderId="0" xfId="0" applyFont="1"/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164" fontId="4" fillId="3" borderId="12" xfId="1" applyNumberFormat="1" applyFont="1" applyFill="1" applyBorder="1" applyAlignment="1" applyProtection="1">
      <alignment horizontal="center" vertical="center"/>
    </xf>
    <xf numFmtId="164" fontId="4" fillId="3" borderId="42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" fillId="5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top" wrapText="1" readingOrder="2"/>
    </xf>
    <xf numFmtId="0" fontId="4" fillId="3" borderId="58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/>
    </xf>
    <xf numFmtId="164" fontId="4" fillId="3" borderId="13" xfId="1" applyNumberFormat="1" applyFont="1" applyFill="1" applyBorder="1" applyAlignment="1" applyProtection="1">
      <alignment horizontal="center" vertical="center"/>
    </xf>
    <xf numFmtId="0" fontId="8" fillId="4" borderId="34" xfId="0" applyFont="1" applyFill="1" applyBorder="1" applyAlignment="1">
      <alignment vertical="center" wrapText="1"/>
    </xf>
    <xf numFmtId="165" fontId="8" fillId="4" borderId="28" xfId="6" applyNumberFormat="1" applyFont="1" applyFill="1" applyBorder="1" applyAlignment="1" applyProtection="1">
      <alignment vertical="center"/>
    </xf>
    <xf numFmtId="166" fontId="2" fillId="5" borderId="59" xfId="1" applyNumberFormat="1" applyFont="1" applyFill="1" applyBorder="1" applyAlignment="1" applyProtection="1">
      <alignment vertical="center"/>
    </xf>
    <xf numFmtId="0" fontId="2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vertical="center" wrapText="1"/>
    </xf>
    <xf numFmtId="0" fontId="8" fillId="4" borderId="37" xfId="0" applyFont="1" applyFill="1" applyBorder="1" applyAlignment="1">
      <alignment vertical="center"/>
    </xf>
    <xf numFmtId="0" fontId="8" fillId="4" borderId="34" xfId="0" applyFont="1" applyFill="1" applyBorder="1" applyAlignment="1">
      <alignment vertical="center"/>
    </xf>
    <xf numFmtId="0" fontId="3" fillId="0" borderId="0" xfId="0" applyFont="1"/>
    <xf numFmtId="9" fontId="2" fillId="0" borderId="0" xfId="2" applyFont="1" applyProtection="1"/>
    <xf numFmtId="169" fontId="2" fillId="0" borderId="0" xfId="0" applyNumberFormat="1" applyFont="1"/>
    <xf numFmtId="0" fontId="5" fillId="4" borderId="1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3" fontId="2" fillId="4" borderId="29" xfId="0" applyNumberFormat="1" applyFont="1" applyFill="1" applyBorder="1" applyAlignment="1">
      <alignment horizontal="center" vertical="center" wrapText="1"/>
    </xf>
    <xf numFmtId="3" fontId="2" fillId="4" borderId="0" xfId="3" applyNumberFormat="1" applyFont="1" applyFill="1" applyBorder="1" applyAlignment="1" applyProtection="1">
      <alignment horizontal="center"/>
    </xf>
    <xf numFmtId="167" fontId="2" fillId="4" borderId="0" xfId="2" applyNumberFormat="1" applyFont="1" applyFill="1" applyBorder="1" applyAlignment="1" applyProtection="1">
      <alignment horizontal="center"/>
    </xf>
    <xf numFmtId="169" fontId="2" fillId="4" borderId="30" xfId="6" applyNumberFormat="1" applyFont="1" applyFill="1" applyBorder="1" applyAlignment="1" applyProtection="1">
      <alignment horizontal="center"/>
    </xf>
    <xf numFmtId="170" fontId="2" fillId="4" borderId="29" xfId="6" applyNumberFormat="1" applyFont="1" applyFill="1" applyBorder="1" applyAlignment="1" applyProtection="1">
      <alignment horizontal="center"/>
    </xf>
    <xf numFmtId="164" fontId="2" fillId="4" borderId="0" xfId="1" applyNumberFormat="1" applyFont="1" applyFill="1" applyBorder="1" applyAlignment="1" applyProtection="1">
      <alignment horizontal="center"/>
    </xf>
    <xf numFmtId="164" fontId="2" fillId="4" borderId="30" xfId="1" applyNumberFormat="1" applyFont="1" applyFill="1" applyBorder="1" applyAlignment="1" applyProtection="1">
      <alignment horizontal="center"/>
    </xf>
    <xf numFmtId="3" fontId="2" fillId="4" borderId="31" xfId="0" applyNumberFormat="1" applyFont="1" applyFill="1" applyBorder="1" applyAlignment="1">
      <alignment horizontal="center" vertical="center" wrapText="1"/>
    </xf>
    <xf numFmtId="3" fontId="2" fillId="4" borderId="5" xfId="3" applyNumberFormat="1" applyFont="1" applyFill="1" applyBorder="1" applyAlignment="1" applyProtection="1">
      <alignment horizontal="center"/>
    </xf>
    <xf numFmtId="167" fontId="2" fillId="4" borderId="5" xfId="2" applyNumberFormat="1" applyFont="1" applyFill="1" applyBorder="1" applyAlignment="1" applyProtection="1">
      <alignment horizontal="center"/>
    </xf>
    <xf numFmtId="169" fontId="2" fillId="4" borderId="6" xfId="6" applyNumberFormat="1" applyFont="1" applyFill="1" applyBorder="1" applyAlignment="1" applyProtection="1">
      <alignment horizontal="center"/>
    </xf>
    <xf numFmtId="170" fontId="2" fillId="4" borderId="31" xfId="6" applyNumberFormat="1" applyFont="1" applyFill="1" applyBorder="1" applyAlignment="1" applyProtection="1">
      <alignment horizontal="center"/>
    </xf>
    <xf numFmtId="164" fontId="2" fillId="4" borderId="5" xfId="1" applyNumberFormat="1" applyFont="1" applyFill="1" applyBorder="1" applyAlignment="1" applyProtection="1">
      <alignment horizontal="center"/>
    </xf>
    <xf numFmtId="164" fontId="2" fillId="4" borderId="6" xfId="1" applyNumberFormat="1" applyFont="1" applyFill="1" applyBorder="1" applyAlignment="1" applyProtection="1">
      <alignment horizontal="center"/>
    </xf>
    <xf numFmtId="165" fontId="2" fillId="0" borderId="0" xfId="0" applyNumberFormat="1" applyFont="1"/>
    <xf numFmtId="168" fontId="2" fillId="0" borderId="0" xfId="0" applyNumberFormat="1" applyFont="1"/>
    <xf numFmtId="0" fontId="5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3" fontId="2" fillId="4" borderId="13" xfId="0" applyNumberFormat="1" applyFont="1" applyFill="1" applyBorder="1" applyAlignment="1">
      <alignment horizontal="center" vertical="center"/>
    </xf>
    <xf numFmtId="169" fontId="2" fillId="4" borderId="1" xfId="0" applyNumberFormat="1" applyFont="1" applyFill="1" applyBorder="1" applyAlignment="1">
      <alignment horizontal="center" vertical="center"/>
    </xf>
    <xf numFmtId="169" fontId="2" fillId="4" borderId="13" xfId="0" applyNumberFormat="1" applyFont="1" applyFill="1" applyBorder="1" applyAlignment="1">
      <alignment horizontal="center" vertical="center"/>
    </xf>
    <xf numFmtId="169" fontId="5" fillId="4" borderId="1" xfId="0" applyNumberFormat="1" applyFont="1" applyFill="1" applyBorder="1" applyAlignment="1">
      <alignment horizontal="center" vertical="center"/>
    </xf>
    <xf numFmtId="169" fontId="5" fillId="4" borderId="1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4" fillId="3" borderId="4" xfId="0" applyFont="1" applyFill="1" applyBorder="1" applyAlignment="1">
      <alignment horizontal="center" vertical="center" wrapText="1"/>
    </xf>
    <xf numFmtId="166" fontId="2" fillId="5" borderId="32" xfId="1" applyNumberFormat="1" applyFont="1" applyFill="1" applyBorder="1" applyAlignment="1" applyProtection="1">
      <alignment vertical="center"/>
    </xf>
    <xf numFmtId="166" fontId="2" fillId="5" borderId="35" xfId="1" applyNumberFormat="1" applyFont="1" applyFill="1" applyBorder="1" applyAlignment="1" applyProtection="1">
      <alignment vertical="center"/>
    </xf>
    <xf numFmtId="166" fontId="2" fillId="5" borderId="52" xfId="1" applyNumberFormat="1" applyFont="1" applyFill="1" applyBorder="1" applyAlignment="1" applyProtection="1">
      <alignment vertical="center"/>
    </xf>
    <xf numFmtId="166" fontId="2" fillId="5" borderId="23" xfId="1" applyNumberFormat="1" applyFont="1" applyFill="1" applyBorder="1" applyAlignment="1" applyProtection="1">
      <alignment vertical="center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wrapText="1"/>
    </xf>
    <xf numFmtId="169" fontId="2" fillId="2" borderId="1" xfId="3" applyNumberFormat="1" applyFont="1" applyFill="1" applyBorder="1" applyAlignment="1" applyProtection="1">
      <alignment horizontal="center" vertical="center"/>
      <protection locked="0"/>
    </xf>
    <xf numFmtId="171" fontId="8" fillId="2" borderId="21" xfId="1" applyNumberFormat="1" applyFont="1" applyFill="1" applyBorder="1" applyAlignment="1" applyProtection="1">
      <alignment vertical="center"/>
      <protection locked="0"/>
    </xf>
    <xf numFmtId="171" fontId="2" fillId="2" borderId="19" xfId="0" applyNumberFormat="1" applyFont="1" applyFill="1" applyBorder="1" applyAlignment="1" applyProtection="1">
      <alignment vertical="center"/>
      <protection locked="0"/>
    </xf>
    <xf numFmtId="171" fontId="2" fillId="2" borderId="21" xfId="0" applyNumberFormat="1" applyFont="1" applyFill="1" applyBorder="1" applyAlignment="1" applyProtection="1">
      <alignment vertical="center"/>
      <protection locked="0"/>
    </xf>
    <xf numFmtId="0" fontId="9" fillId="4" borderId="11" xfId="0" applyFont="1" applyFill="1" applyBorder="1" applyAlignment="1">
      <alignment vertical="center" wrapText="1"/>
    </xf>
    <xf numFmtId="166" fontId="2" fillId="7" borderId="60" xfId="1" applyNumberFormat="1" applyFont="1" applyFill="1" applyBorder="1" applyAlignment="1" applyProtection="1">
      <alignment vertical="center"/>
    </xf>
    <xf numFmtId="166" fontId="5" fillId="7" borderId="60" xfId="0" applyNumberFormat="1" applyFont="1" applyFill="1" applyBorder="1" applyAlignment="1">
      <alignment vertical="center"/>
    </xf>
    <xf numFmtId="169" fontId="5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vertical="center"/>
    </xf>
    <xf numFmtId="166" fontId="8" fillId="8" borderId="1" xfId="0" applyNumberFormat="1" applyFont="1" applyFill="1" applyBorder="1" applyAlignment="1">
      <alignment horizontal="left" vertical="center" wrapText="1"/>
    </xf>
    <xf numFmtId="166" fontId="7" fillId="8" borderId="13" xfId="0" applyNumberFormat="1" applyFont="1" applyFill="1" applyBorder="1" applyAlignment="1">
      <alignment horizontal="center" vertical="center" wrapText="1"/>
    </xf>
    <xf numFmtId="170" fontId="2" fillId="2" borderId="51" xfId="3" applyNumberFormat="1" applyFont="1" applyFill="1" applyBorder="1" applyAlignment="1" applyProtection="1">
      <alignment horizontal="center"/>
      <protection locked="0"/>
    </xf>
    <xf numFmtId="170" fontId="2" fillId="2" borderId="38" xfId="3" applyNumberFormat="1" applyFont="1" applyFill="1" applyBorder="1" applyAlignment="1" applyProtection="1">
      <alignment horizontal="center"/>
      <protection locked="0"/>
    </xf>
    <xf numFmtId="170" fontId="2" fillId="2" borderId="49" xfId="3" applyNumberFormat="1" applyFont="1" applyFill="1" applyBorder="1" applyAlignment="1" applyProtection="1">
      <alignment horizontal="center"/>
      <protection locked="0"/>
    </xf>
    <xf numFmtId="169" fontId="2" fillId="4" borderId="29" xfId="6" applyNumberFormat="1" applyFont="1" applyFill="1" applyBorder="1" applyAlignment="1" applyProtection="1">
      <alignment horizontal="center"/>
    </xf>
    <xf numFmtId="169" fontId="2" fillId="4" borderId="31" xfId="3" applyNumberFormat="1" applyFont="1" applyFill="1" applyBorder="1" applyAlignment="1" applyProtection="1">
      <alignment horizontal="center"/>
    </xf>
    <xf numFmtId="166" fontId="8" fillId="5" borderId="64" xfId="1" applyNumberFormat="1" applyFont="1" applyFill="1" applyBorder="1" applyAlignment="1" applyProtection="1">
      <alignment vertical="center"/>
    </xf>
    <xf numFmtId="0" fontId="2" fillId="4" borderId="30" xfId="0" applyFont="1" applyFill="1" applyBorder="1" applyAlignment="1">
      <alignment horizontal="right" vertical="center" wrapText="1" readingOrder="2"/>
    </xf>
    <xf numFmtId="0" fontId="2" fillId="4" borderId="6" xfId="0" applyFont="1" applyFill="1" applyBorder="1" applyAlignment="1">
      <alignment horizontal="right" vertical="center" wrapText="1" readingOrder="2"/>
    </xf>
    <xf numFmtId="166" fontId="8" fillId="5" borderId="65" xfId="1" applyNumberFormat="1" applyFont="1" applyFill="1" applyBorder="1" applyAlignment="1" applyProtection="1">
      <alignment vertical="center"/>
    </xf>
    <xf numFmtId="166" fontId="8" fillId="5" borderId="66" xfId="1" applyNumberFormat="1" applyFont="1" applyFill="1" applyBorder="1" applyAlignment="1" applyProtection="1">
      <alignment vertical="center"/>
    </xf>
    <xf numFmtId="166" fontId="5" fillId="7" borderId="60" xfId="1" applyNumberFormat="1" applyFont="1" applyFill="1" applyBorder="1" applyAlignment="1" applyProtection="1">
      <alignment vertical="center"/>
    </xf>
    <xf numFmtId="0" fontId="9" fillId="4" borderId="9" xfId="0" applyFont="1" applyFill="1" applyBorder="1" applyAlignment="1">
      <alignment horizontal="center" vertical="center" wrapText="1"/>
    </xf>
    <xf numFmtId="0" fontId="16" fillId="0" borderId="0" xfId="0" applyFont="1"/>
    <xf numFmtId="171" fontId="8" fillId="2" borderId="19" xfId="1" applyNumberFormat="1" applyFont="1" applyFill="1" applyBorder="1" applyAlignment="1" applyProtection="1">
      <alignment vertical="center"/>
      <protection locked="0"/>
    </xf>
    <xf numFmtId="166" fontId="8" fillId="5" borderId="61" xfId="1" applyNumberFormat="1" applyFont="1" applyFill="1" applyBorder="1" applyAlignment="1" applyProtection="1">
      <alignment vertical="center"/>
    </xf>
    <xf numFmtId="166" fontId="8" fillId="7" borderId="60" xfId="1" applyNumberFormat="1" applyFont="1" applyFill="1" applyBorder="1" applyAlignment="1" applyProtection="1">
      <alignment vertical="center"/>
    </xf>
    <xf numFmtId="0" fontId="16" fillId="0" borderId="0" xfId="0" applyFont="1" applyAlignment="1">
      <alignment horizontal="center" vertical="center" wrapText="1"/>
    </xf>
    <xf numFmtId="166" fontId="8" fillId="5" borderId="59" xfId="1" applyNumberFormat="1" applyFont="1" applyFill="1" applyBorder="1" applyAlignment="1" applyProtection="1">
      <alignment vertical="center"/>
    </xf>
    <xf numFmtId="166" fontId="9" fillId="7" borderId="60" xfId="0" applyNumberFormat="1" applyFont="1" applyFill="1" applyBorder="1" applyAlignment="1">
      <alignment vertical="center"/>
    </xf>
    <xf numFmtId="0" fontId="9" fillId="4" borderId="0" xfId="0" applyFont="1" applyFill="1" applyAlignment="1">
      <alignment horizontal="center" vertical="center" wrapText="1"/>
    </xf>
    <xf numFmtId="166" fontId="8" fillId="5" borderId="21" xfId="1" applyNumberFormat="1" applyFont="1" applyFill="1" applyBorder="1" applyAlignment="1" applyProtection="1">
      <alignment vertical="center"/>
    </xf>
    <xf numFmtId="166" fontId="8" fillId="7" borderId="15" xfId="1" applyNumberFormat="1" applyFont="1" applyFill="1" applyBorder="1" applyAlignment="1" applyProtection="1">
      <alignment vertical="center"/>
    </xf>
    <xf numFmtId="0" fontId="8" fillId="4" borderId="12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171" fontId="2" fillId="2" borderId="41" xfId="1" applyNumberFormat="1" applyFont="1" applyFill="1" applyBorder="1" applyAlignment="1" applyProtection="1">
      <alignment horizontal="center" vertical="center"/>
      <protection locked="0"/>
    </xf>
    <xf numFmtId="171" fontId="2" fillId="2" borderId="33" xfId="1" applyNumberFormat="1" applyFont="1" applyFill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47" xfId="0" applyFont="1" applyFill="1" applyBorder="1" applyAlignment="1">
      <alignment horizontal="center" vertical="center" wrapText="1"/>
    </xf>
    <xf numFmtId="171" fontId="2" fillId="2" borderId="35" xfId="1" applyNumberFormat="1" applyFont="1" applyFill="1" applyBorder="1" applyAlignment="1" applyProtection="1">
      <alignment horizontal="center" vertical="center"/>
      <protection locked="0"/>
    </xf>
    <xf numFmtId="171" fontId="2" fillId="2" borderId="36" xfId="1" applyNumberFormat="1" applyFont="1" applyFill="1" applyBorder="1" applyAlignment="1" applyProtection="1">
      <alignment horizontal="center" vertical="center"/>
      <protection locked="0"/>
    </xf>
    <xf numFmtId="171" fontId="2" fillId="2" borderId="32" xfId="1" applyNumberFormat="1" applyFont="1" applyFill="1" applyBorder="1" applyAlignment="1" applyProtection="1">
      <alignment horizontal="center" vertical="center"/>
      <protection locked="0"/>
    </xf>
    <xf numFmtId="171" fontId="2" fillId="2" borderId="55" xfId="1" applyNumberFormat="1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9" fillId="4" borderId="62" xfId="0" applyFont="1" applyFill="1" applyBorder="1" applyAlignment="1">
      <alignment horizontal="center" vertical="center" wrapText="1"/>
    </xf>
    <xf numFmtId="0" fontId="9" fillId="4" borderId="54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/>
    </xf>
    <xf numFmtId="0" fontId="8" fillId="4" borderId="33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/>
    </xf>
    <xf numFmtId="0" fontId="8" fillId="4" borderId="55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2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171" fontId="8" fillId="2" borderId="41" xfId="1" applyNumberFormat="1" applyFont="1" applyFill="1" applyBorder="1" applyAlignment="1" applyProtection="1">
      <alignment horizontal="center" vertical="center"/>
      <protection locked="0"/>
    </xf>
    <xf numFmtId="171" fontId="8" fillId="2" borderId="33" xfId="1" applyNumberFormat="1" applyFont="1" applyFill="1" applyBorder="1" applyAlignment="1" applyProtection="1">
      <alignment horizontal="center" vertical="center"/>
      <protection locked="0"/>
    </xf>
    <xf numFmtId="171" fontId="8" fillId="2" borderId="39" xfId="1" applyNumberFormat="1" applyFont="1" applyFill="1" applyBorder="1" applyAlignment="1" applyProtection="1">
      <alignment horizontal="center" vertical="center"/>
      <protection locked="0"/>
    </xf>
    <xf numFmtId="171" fontId="8" fillId="2" borderId="40" xfId="1" applyNumberFormat="1" applyFont="1" applyFill="1" applyBorder="1" applyAlignment="1" applyProtection="1">
      <alignment horizontal="center" vertical="center"/>
      <protection locked="0"/>
    </xf>
    <xf numFmtId="0" fontId="8" fillId="4" borderId="53" xfId="0" applyFont="1" applyFill="1" applyBorder="1" applyAlignment="1">
      <alignment horizontal="center" vertical="center"/>
    </xf>
    <xf numFmtId="0" fontId="8" fillId="4" borderId="54" xfId="0" applyFont="1" applyFill="1" applyBorder="1" applyAlignment="1">
      <alignment horizontal="center" vertical="center"/>
    </xf>
    <xf numFmtId="164" fontId="4" fillId="3" borderId="12" xfId="1" applyNumberFormat="1" applyFont="1" applyFill="1" applyBorder="1" applyAlignment="1" applyProtection="1">
      <alignment horizontal="center" vertical="center"/>
    </xf>
    <xf numFmtId="0" fontId="2" fillId="4" borderId="51" xfId="0" applyFont="1" applyFill="1" applyBorder="1" applyAlignment="1">
      <alignment horizontal="right" vertical="center" wrapText="1" readingOrder="2"/>
    </xf>
    <xf numFmtId="0" fontId="2" fillId="4" borderId="38" xfId="0" applyFont="1" applyFill="1" applyBorder="1" applyAlignment="1">
      <alignment horizontal="right" vertical="center" wrapText="1" readingOrder="2"/>
    </xf>
    <xf numFmtId="0" fontId="2" fillId="4" borderId="49" xfId="0" applyFont="1" applyFill="1" applyBorder="1" applyAlignment="1">
      <alignment horizontal="right" vertical="center" wrapText="1" readingOrder="2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50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8" fillId="4" borderId="43" xfId="0" applyFont="1" applyFill="1" applyBorder="1" applyAlignment="1">
      <alignment horizontal="center" vertical="center"/>
    </xf>
    <xf numFmtId="0" fontId="8" fillId="4" borderId="44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171" fontId="2" fillId="2" borderId="39" xfId="1" applyNumberFormat="1" applyFont="1" applyFill="1" applyBorder="1" applyAlignment="1" applyProtection="1">
      <alignment horizontal="center" vertical="center"/>
      <protection locked="0"/>
    </xf>
    <xf numFmtId="171" fontId="2" fillId="2" borderId="40" xfId="1" applyNumberFormat="1" applyFont="1" applyFill="1" applyBorder="1" applyAlignment="1" applyProtection="1">
      <alignment horizontal="center" vertical="center"/>
      <protection locked="0"/>
    </xf>
    <xf numFmtId="0" fontId="2" fillId="4" borderId="2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12" fillId="0" borderId="0" xfId="0" applyFont="1" applyAlignment="1">
      <alignment horizontal="center" wrapText="1"/>
    </xf>
    <xf numFmtId="0" fontId="11" fillId="3" borderId="29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31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9" fontId="5" fillId="4" borderId="56" xfId="2" applyFont="1" applyFill="1" applyBorder="1" applyAlignment="1" applyProtection="1">
      <alignment horizontal="center" vertical="center" wrapText="1"/>
    </xf>
    <xf numFmtId="9" fontId="5" fillId="4" borderId="57" xfId="2" applyFont="1" applyFill="1" applyBorder="1" applyAlignment="1" applyProtection="1">
      <alignment horizontal="center" vertical="center" wrapText="1"/>
    </xf>
    <xf numFmtId="164" fontId="4" fillId="3" borderId="63" xfId="1" applyNumberFormat="1" applyFont="1" applyFill="1" applyBorder="1" applyAlignment="1" applyProtection="1">
      <alignment horizontal="center" vertical="center"/>
    </xf>
    <xf numFmtId="164" fontId="4" fillId="3" borderId="3" xfId="1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left" vertical="center" wrapText="1"/>
    </xf>
    <xf numFmtId="165" fontId="8" fillId="4" borderId="35" xfId="6" applyNumberFormat="1" applyFont="1" applyFill="1" applyBorder="1" applyAlignment="1" applyProtection="1">
      <alignment horizontal="center" vertical="center"/>
    </xf>
  </cellXfs>
  <cellStyles count="7">
    <cellStyle name="Comma" xfId="6" builtinId="3"/>
    <cellStyle name="Comma 2" xfId="3" xr:uid="{00000000-0005-0000-0000-000001000000}"/>
    <cellStyle name="Currency" xfId="1" builtinId="4"/>
    <cellStyle name="Currency 2" xfId="5" xr:uid="{00000000-0005-0000-0000-000003000000}"/>
    <cellStyle name="Normal" xfId="0" builtinId="0"/>
    <cellStyle name="Percent" xfId="2" builtinId="5"/>
    <cellStyle name="Percent 2" xfId="4" xr:uid="{00000000-0005-0000-0000-000006000000}"/>
  </cellStyles>
  <dxfs count="6"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ont>
        <strike/>
      </font>
      <fill>
        <patternFill>
          <bgColor theme="2" tint="-0.749961851863155"/>
        </patternFill>
      </fill>
    </dxf>
    <dxf>
      <font>
        <strike/>
      </font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6"/>
  <sheetViews>
    <sheetView showGridLines="0" tabSelected="1" zoomScale="55" zoomScaleNormal="55" workbookViewId="0">
      <selection activeCell="H18" sqref="H18"/>
    </sheetView>
  </sheetViews>
  <sheetFormatPr defaultColWidth="8.8984375" defaultRowHeight="14.4" x14ac:dyDescent="0.3"/>
  <cols>
    <col min="1" max="1" width="31.5" style="31" customWidth="1"/>
    <col min="2" max="2" width="39.09765625" style="7" customWidth="1"/>
    <col min="3" max="3" width="22.3984375" style="7" customWidth="1"/>
    <col min="4" max="4" width="19.8984375" style="7" bestFit="1" customWidth="1"/>
    <col min="5" max="5" width="22.8984375" style="7" customWidth="1"/>
    <col min="6" max="6" width="29.3984375" style="7" bestFit="1" customWidth="1"/>
    <col min="7" max="7" width="33.8984375" style="69" customWidth="1"/>
    <col min="8" max="8" width="25.59765625" style="7" customWidth="1"/>
    <col min="9" max="9" width="20.59765625" style="7" customWidth="1"/>
    <col min="10" max="10" width="32.3984375" style="7" customWidth="1"/>
    <col min="11" max="11" width="30.3984375" style="7" customWidth="1"/>
    <col min="12" max="12" width="30.09765625" style="7" bestFit="1" customWidth="1"/>
    <col min="13" max="13" width="20.3984375" style="7" customWidth="1"/>
    <col min="14" max="16384" width="8.8984375" style="7"/>
  </cols>
  <sheetData>
    <row r="1" spans="1:10" ht="18" x14ac:dyDescent="0.3">
      <c r="A1" s="148" t="s">
        <v>97</v>
      </c>
      <c r="B1" s="149"/>
      <c r="C1" s="149"/>
      <c r="D1" s="149"/>
      <c r="E1" s="149"/>
      <c r="F1" s="149"/>
      <c r="G1" s="150"/>
      <c r="H1"/>
      <c r="I1"/>
    </row>
    <row r="2" spans="1:10" ht="14.4" customHeight="1" x14ac:dyDescent="0.3">
      <c r="A2" s="154" t="s">
        <v>106</v>
      </c>
      <c r="B2" s="154"/>
      <c r="C2" s="154"/>
      <c r="D2" s="154"/>
      <c r="E2" s="154"/>
      <c r="F2" s="154"/>
      <c r="G2" s="154"/>
      <c r="H2"/>
      <c r="I2" s="8" t="s">
        <v>10</v>
      </c>
      <c r="J2" s="9">
        <v>20</v>
      </c>
    </row>
    <row r="3" spans="1:10" customFormat="1" ht="15" customHeight="1" x14ac:dyDescent="0.25">
      <c r="A3" s="131" t="s">
        <v>2</v>
      </c>
      <c r="B3" s="132"/>
      <c r="C3" s="132"/>
      <c r="D3" s="132"/>
      <c r="E3" s="132"/>
      <c r="F3" s="133"/>
      <c r="G3" s="100"/>
      <c r="J3" s="10"/>
    </row>
    <row r="4" spans="1:10" customFormat="1" x14ac:dyDescent="0.25">
      <c r="A4" s="11"/>
      <c r="B4" s="12"/>
      <c r="C4" s="145" t="s">
        <v>1</v>
      </c>
      <c r="D4" s="145"/>
      <c r="E4" s="13" t="s">
        <v>4</v>
      </c>
      <c r="F4" s="24" t="s">
        <v>5</v>
      </c>
      <c r="G4" s="100"/>
      <c r="I4" s="15" t="s">
        <v>15</v>
      </c>
      <c r="J4" s="10"/>
    </row>
    <row r="5" spans="1:10" customFormat="1" ht="33" customHeight="1" thickBot="1" x14ac:dyDescent="0.3">
      <c r="A5" s="134" t="s">
        <v>107</v>
      </c>
      <c r="B5" s="135"/>
      <c r="C5" s="159">
        <v>1</v>
      </c>
      <c r="D5" s="160"/>
      <c r="E5" s="101"/>
      <c r="F5" s="102">
        <f>E5*C5</f>
        <v>0</v>
      </c>
      <c r="G5" s="100"/>
      <c r="I5" s="16" t="s">
        <v>11</v>
      </c>
    </row>
    <row r="6" spans="1:10" customFormat="1" ht="15" thickTop="1" x14ac:dyDescent="0.25">
      <c r="A6" s="151" t="s">
        <v>9</v>
      </c>
      <c r="B6" s="152"/>
      <c r="C6" s="152"/>
      <c r="D6" s="152"/>
      <c r="E6" s="153"/>
      <c r="F6" s="103">
        <f>SUM(F5:F5)</f>
        <v>0</v>
      </c>
      <c r="G6" s="100"/>
      <c r="I6" s="17" t="s">
        <v>12</v>
      </c>
    </row>
    <row r="7" spans="1:10" customFormat="1" x14ac:dyDescent="0.25">
      <c r="A7" s="104"/>
      <c r="B7" s="100"/>
      <c r="C7" s="100"/>
      <c r="D7" s="100"/>
      <c r="E7" s="100"/>
      <c r="F7" s="100"/>
      <c r="G7" s="100"/>
      <c r="I7" s="19" t="s">
        <v>13</v>
      </c>
      <c r="J7" s="10"/>
    </row>
    <row r="8" spans="1:10" customFormat="1" ht="15" customHeight="1" x14ac:dyDescent="0.25">
      <c r="A8" s="104"/>
      <c r="B8" s="100"/>
      <c r="C8" s="100"/>
      <c r="D8" s="100"/>
      <c r="E8" s="100"/>
      <c r="F8" s="100"/>
      <c r="G8" s="100"/>
      <c r="I8" s="20" t="s">
        <v>14</v>
      </c>
      <c r="J8" s="10"/>
    </row>
    <row r="9" spans="1:10" ht="17.25" customHeight="1" x14ac:dyDescent="0.3">
      <c r="A9" s="131" t="s">
        <v>6</v>
      </c>
      <c r="B9" s="132"/>
      <c r="C9" s="132"/>
      <c r="D9" s="132"/>
      <c r="E9" s="132"/>
      <c r="F9" s="133"/>
      <c r="G9" s="100"/>
      <c r="H9"/>
      <c r="I9" s="85" t="s">
        <v>104</v>
      </c>
    </row>
    <row r="10" spans="1:10" ht="23.25" customHeight="1" x14ac:dyDescent="0.3">
      <c r="A10" s="21"/>
      <c r="B10" s="22"/>
      <c r="C10" s="23" t="s">
        <v>1</v>
      </c>
      <c r="D10" s="161" t="s">
        <v>4</v>
      </c>
      <c r="E10" s="161"/>
      <c r="F10" s="24" t="s">
        <v>5</v>
      </c>
      <c r="G10" s="100"/>
      <c r="H10"/>
      <c r="I10" s="86" t="s">
        <v>103</v>
      </c>
    </row>
    <row r="11" spans="1:10" ht="43.2" customHeight="1" x14ac:dyDescent="0.3">
      <c r="A11" s="125" t="s">
        <v>129</v>
      </c>
      <c r="B11" s="210" t="s">
        <v>7</v>
      </c>
      <c r="C11" s="26">
        <v>1</v>
      </c>
      <c r="D11" s="157"/>
      <c r="E11" s="158"/>
      <c r="F11" s="105">
        <f>D11*C11</f>
        <v>0</v>
      </c>
      <c r="G11" s="100"/>
      <c r="H11"/>
    </row>
    <row r="12" spans="1:10" ht="45.6" customHeight="1" thickBot="1" x14ac:dyDescent="0.35">
      <c r="A12" s="126"/>
      <c r="B12" s="210" t="s">
        <v>108</v>
      </c>
      <c r="C12" s="26">
        <v>1</v>
      </c>
      <c r="D12" s="155"/>
      <c r="E12" s="156"/>
      <c r="F12" s="105">
        <f>D12*C12</f>
        <v>0</v>
      </c>
      <c r="G12" s="100"/>
      <c r="H12"/>
    </row>
    <row r="13" spans="1:10" ht="15.75" customHeight="1" thickTop="1" x14ac:dyDescent="0.3">
      <c r="A13" s="151" t="s">
        <v>8</v>
      </c>
      <c r="B13" s="152"/>
      <c r="C13" s="152"/>
      <c r="D13" s="152"/>
      <c r="E13" s="153"/>
      <c r="F13" s="106">
        <f>SUM(F11:F12)</f>
        <v>0</v>
      </c>
      <c r="G13" s="100"/>
      <c r="H13"/>
    </row>
    <row r="14" spans="1:10" customFormat="1" ht="15" customHeight="1" x14ac:dyDescent="0.3">
      <c r="A14" s="104"/>
      <c r="B14" s="100"/>
      <c r="C14" s="100"/>
      <c r="D14" s="100"/>
      <c r="E14" s="100"/>
      <c r="F14" s="100"/>
      <c r="G14" s="100"/>
      <c r="I14" s="7"/>
      <c r="J14" s="10"/>
    </row>
    <row r="15" spans="1:10" customFormat="1" ht="15" customHeight="1" x14ac:dyDescent="0.3">
      <c r="A15" s="104"/>
      <c r="B15" s="100"/>
      <c r="C15" s="100"/>
      <c r="D15" s="100"/>
      <c r="E15" s="100"/>
      <c r="F15" s="100"/>
      <c r="G15" s="100"/>
      <c r="I15" s="7"/>
      <c r="J15" s="10"/>
    </row>
    <row r="16" spans="1:10" s="10" customFormat="1" ht="15" customHeight="1" x14ac:dyDescent="0.25">
      <c r="A16" s="131" t="s">
        <v>16</v>
      </c>
      <c r="B16" s="132"/>
      <c r="C16" s="132"/>
      <c r="D16" s="132"/>
      <c r="E16" s="132"/>
      <c r="F16" s="133"/>
      <c r="G16" s="100"/>
      <c r="H16"/>
    </row>
    <row r="17" spans="1:10" s="28" customFormat="1" x14ac:dyDescent="0.25">
      <c r="A17" s="11"/>
      <c r="B17" s="12"/>
      <c r="C17" s="145" t="s">
        <v>1</v>
      </c>
      <c r="D17" s="145"/>
      <c r="E17" s="13" t="s">
        <v>4</v>
      </c>
      <c r="F17" s="24" t="s">
        <v>5</v>
      </c>
      <c r="G17" s="100"/>
      <c r="H17"/>
    </row>
    <row r="18" spans="1:10" s="10" customFormat="1" ht="107.25" customHeight="1" thickBot="1" x14ac:dyDescent="0.3">
      <c r="A18" s="99" t="s">
        <v>109</v>
      </c>
      <c r="B18" s="206" t="s">
        <v>110</v>
      </c>
      <c r="C18" s="159">
        <v>1</v>
      </c>
      <c r="D18" s="160"/>
      <c r="E18" s="101"/>
      <c r="F18" s="102">
        <f>E18*C18</f>
        <v>0</v>
      </c>
      <c r="G18" s="100"/>
      <c r="H18"/>
    </row>
    <row r="19" spans="1:10" s="10" customFormat="1" ht="15.6" customHeight="1" thickTop="1" x14ac:dyDescent="0.25">
      <c r="A19" s="151" t="s">
        <v>17</v>
      </c>
      <c r="B19" s="152"/>
      <c r="C19" s="152"/>
      <c r="D19" s="152"/>
      <c r="E19" s="153"/>
      <c r="F19" s="103">
        <f>SUM(F18:F18)</f>
        <v>0</v>
      </c>
      <c r="G19" s="100"/>
      <c r="H19"/>
    </row>
    <row r="20" spans="1:10" customFormat="1" ht="15.6" customHeight="1" x14ac:dyDescent="0.3">
      <c r="A20" s="104"/>
      <c r="B20" s="100"/>
      <c r="C20" s="100"/>
      <c r="D20" s="100"/>
      <c r="E20" s="100"/>
      <c r="F20" s="100"/>
      <c r="G20" s="100"/>
      <c r="I20" s="7"/>
      <c r="J20" s="7"/>
    </row>
    <row r="21" spans="1:10" s="10" customFormat="1" ht="15.6" customHeight="1" x14ac:dyDescent="0.25">
      <c r="A21" s="107"/>
      <c r="B21" s="107"/>
      <c r="C21" s="107"/>
      <c r="D21" s="107"/>
      <c r="E21" s="107"/>
      <c r="F21" s="100"/>
      <c r="G21" s="100"/>
      <c r="H21"/>
      <c r="I21"/>
    </row>
    <row r="22" spans="1:10" s="10" customFormat="1" ht="14.4" customHeight="1" x14ac:dyDescent="0.25">
      <c r="A22" s="138" t="s">
        <v>18</v>
      </c>
      <c r="B22" s="139"/>
      <c r="C22" s="139"/>
      <c r="D22" s="139"/>
      <c r="E22" s="139"/>
      <c r="F22" s="139"/>
      <c r="G22" s="100"/>
      <c r="H22"/>
      <c r="I22"/>
    </row>
    <row r="23" spans="1:10" s="28" customFormat="1" x14ac:dyDescent="0.25">
      <c r="A23" s="29"/>
      <c r="B23" s="30"/>
      <c r="C23" s="145" t="s">
        <v>1</v>
      </c>
      <c r="D23" s="145"/>
      <c r="E23" s="13" t="s">
        <v>4</v>
      </c>
      <c r="F23" s="14" t="s">
        <v>5</v>
      </c>
      <c r="G23" s="100"/>
      <c r="H23"/>
      <c r="I23"/>
    </row>
    <row r="24" spans="1:10" s="10" customFormat="1" ht="34.5" customHeight="1" x14ac:dyDescent="0.25">
      <c r="A24" s="125" t="s">
        <v>113</v>
      </c>
      <c r="B24" s="25" t="s">
        <v>20</v>
      </c>
      <c r="C24" s="146">
        <v>11</v>
      </c>
      <c r="D24" s="147"/>
      <c r="E24" s="78"/>
      <c r="F24" s="108">
        <f t="shared" ref="F24:F30" si="0">E24*C24</f>
        <v>0</v>
      </c>
      <c r="G24" s="100"/>
      <c r="H24"/>
      <c r="I24"/>
    </row>
    <row r="25" spans="1:10" s="10" customFormat="1" ht="28.8" x14ac:dyDescent="0.25">
      <c r="A25" s="125"/>
      <c r="B25" s="25" t="s">
        <v>21</v>
      </c>
      <c r="C25" s="136">
        <v>2</v>
      </c>
      <c r="D25" s="137"/>
      <c r="E25" s="78"/>
      <c r="F25" s="108">
        <f t="shared" si="0"/>
        <v>0</v>
      </c>
      <c r="G25" s="100"/>
      <c r="H25"/>
      <c r="I25"/>
    </row>
    <row r="26" spans="1:10" s="10" customFormat="1" ht="28.8" x14ac:dyDescent="0.25">
      <c r="A26" s="125"/>
      <c r="B26" s="25" t="s">
        <v>22</v>
      </c>
      <c r="C26" s="136">
        <v>11</v>
      </c>
      <c r="D26" s="137"/>
      <c r="E26" s="78"/>
      <c r="F26" s="108">
        <f t="shared" si="0"/>
        <v>0</v>
      </c>
      <c r="G26" s="100"/>
      <c r="H26"/>
      <c r="I26"/>
    </row>
    <row r="27" spans="1:10" s="10" customFormat="1" x14ac:dyDescent="0.25">
      <c r="A27" s="125"/>
      <c r="B27" s="25" t="s">
        <v>23</v>
      </c>
      <c r="C27" s="136">
        <v>11</v>
      </c>
      <c r="D27" s="137"/>
      <c r="E27" s="78"/>
      <c r="F27" s="108">
        <f t="shared" si="0"/>
        <v>0</v>
      </c>
      <c r="G27" s="100"/>
      <c r="H27"/>
    </row>
    <row r="28" spans="1:10" s="10" customFormat="1" ht="28.8" x14ac:dyDescent="0.25">
      <c r="A28" s="125"/>
      <c r="B28" s="25" t="s">
        <v>24</v>
      </c>
      <c r="C28" s="136">
        <v>11</v>
      </c>
      <c r="D28" s="137"/>
      <c r="E28" s="78"/>
      <c r="F28" s="108">
        <f t="shared" si="0"/>
        <v>0</v>
      </c>
      <c r="G28" s="100"/>
      <c r="H28"/>
    </row>
    <row r="29" spans="1:10" s="10" customFormat="1" x14ac:dyDescent="0.25">
      <c r="A29" s="125"/>
      <c r="B29" s="25" t="s">
        <v>25</v>
      </c>
      <c r="C29" s="136">
        <v>2</v>
      </c>
      <c r="D29" s="137"/>
      <c r="E29" s="78"/>
      <c r="F29" s="108">
        <f t="shared" si="0"/>
        <v>0</v>
      </c>
      <c r="G29" s="100"/>
      <c r="H29"/>
    </row>
    <row r="30" spans="1:10" s="10" customFormat="1" ht="29.4" thickBot="1" x14ac:dyDescent="0.3">
      <c r="A30" s="126"/>
      <c r="B30" s="25" t="s">
        <v>130</v>
      </c>
      <c r="C30" s="140">
        <v>4</v>
      </c>
      <c r="D30" s="141"/>
      <c r="E30" s="78"/>
      <c r="F30" s="108">
        <f t="shared" si="0"/>
        <v>0</v>
      </c>
      <c r="G30" s="100"/>
    </row>
    <row r="31" spans="1:10" s="10" customFormat="1" ht="15" thickTop="1" x14ac:dyDescent="0.25">
      <c r="A31" s="142" t="s">
        <v>19</v>
      </c>
      <c r="B31" s="143"/>
      <c r="C31" s="143"/>
      <c r="D31" s="143"/>
      <c r="E31" s="144"/>
      <c r="F31" s="109">
        <f>SUM(F24:F30)</f>
        <v>0</v>
      </c>
      <c r="G31" s="100"/>
      <c r="H31"/>
    </row>
    <row r="32" spans="1:10" customFormat="1" ht="13.8" x14ac:dyDescent="0.25">
      <c r="A32" s="104"/>
      <c r="B32" s="100"/>
      <c r="C32" s="100"/>
      <c r="D32" s="100"/>
      <c r="E32" s="100"/>
      <c r="F32" s="100"/>
      <c r="G32" s="100"/>
    </row>
    <row r="33" spans="1:8" customFormat="1" ht="20.100000000000001" customHeight="1" x14ac:dyDescent="0.25">
      <c r="A33" s="104"/>
      <c r="B33" s="100"/>
      <c r="C33" s="100"/>
      <c r="D33" s="100"/>
      <c r="E33" s="100"/>
      <c r="F33" s="100"/>
      <c r="G33" s="100"/>
    </row>
    <row r="34" spans="1:8" s="10" customFormat="1" ht="14.4" customHeight="1" x14ac:dyDescent="0.25">
      <c r="A34" s="131" t="s">
        <v>26</v>
      </c>
      <c r="B34" s="132"/>
      <c r="C34" s="132"/>
      <c r="D34" s="132"/>
      <c r="E34" s="132"/>
      <c r="F34" s="133"/>
      <c r="G34" s="100"/>
      <c r="H34"/>
    </row>
    <row r="35" spans="1:8" s="28" customFormat="1" ht="15.75" customHeight="1" x14ac:dyDescent="0.25">
      <c r="A35" s="29"/>
      <c r="B35" s="30"/>
      <c r="C35" s="145" t="s">
        <v>1</v>
      </c>
      <c r="D35" s="145"/>
      <c r="E35" s="13" t="s">
        <v>4</v>
      </c>
      <c r="F35" s="24" t="s">
        <v>5</v>
      </c>
      <c r="G35" s="100"/>
      <c r="H35"/>
    </row>
    <row r="36" spans="1:8" s="10" customFormat="1" ht="33.75" customHeight="1" x14ac:dyDescent="0.25">
      <c r="A36" s="125" t="s">
        <v>111</v>
      </c>
      <c r="B36" s="25" t="s">
        <v>28</v>
      </c>
      <c r="C36" s="146">
        <v>114</v>
      </c>
      <c r="D36" s="147"/>
      <c r="E36" s="78"/>
      <c r="F36" s="93">
        <f>E36*C36</f>
        <v>0</v>
      </c>
      <c r="G36" s="100"/>
      <c r="H36"/>
    </row>
    <row r="37" spans="1:8" s="10" customFormat="1" ht="33.75" customHeight="1" x14ac:dyDescent="0.25">
      <c r="A37" s="125"/>
      <c r="B37" s="25" t="s">
        <v>120</v>
      </c>
      <c r="C37" s="136">
        <v>10</v>
      </c>
      <c r="D37" s="137"/>
      <c r="E37" s="78"/>
      <c r="F37" s="93">
        <f>E37*C37</f>
        <v>0</v>
      </c>
      <c r="G37" s="100"/>
      <c r="H37"/>
    </row>
    <row r="38" spans="1:8" s="10" customFormat="1" ht="33.75" customHeight="1" x14ac:dyDescent="0.25">
      <c r="A38" s="125"/>
      <c r="B38" s="25" t="s">
        <v>112</v>
      </c>
      <c r="C38" s="136">
        <v>15</v>
      </c>
      <c r="D38" s="137"/>
      <c r="E38" s="78"/>
      <c r="F38" s="93">
        <f>E38*C38</f>
        <v>0</v>
      </c>
      <c r="G38" s="100"/>
      <c r="H38"/>
    </row>
    <row r="39" spans="1:8" s="10" customFormat="1" ht="33.75" customHeight="1" x14ac:dyDescent="0.25">
      <c r="A39" s="125"/>
      <c r="B39" s="25" t="s">
        <v>29</v>
      </c>
      <c r="C39" s="136">
        <v>10</v>
      </c>
      <c r="D39" s="137"/>
      <c r="E39" s="78"/>
      <c r="F39" s="93">
        <f>E39*C39</f>
        <v>0</v>
      </c>
      <c r="G39" s="100"/>
      <c r="H39"/>
    </row>
    <row r="40" spans="1:8" s="10" customFormat="1" ht="33.75" customHeight="1" thickBot="1" x14ac:dyDescent="0.3">
      <c r="A40" s="125"/>
      <c r="B40" s="25" t="s">
        <v>30</v>
      </c>
      <c r="C40" s="140">
        <v>10</v>
      </c>
      <c r="D40" s="141"/>
      <c r="E40" s="78"/>
      <c r="F40" s="93">
        <f>E40*C40</f>
        <v>0</v>
      </c>
      <c r="G40" s="100"/>
      <c r="H40"/>
    </row>
    <row r="41" spans="1:8" s="10" customFormat="1" ht="19.5" customHeight="1" thickTop="1" x14ac:dyDescent="0.25">
      <c r="A41" s="142" t="s">
        <v>27</v>
      </c>
      <c r="B41" s="143"/>
      <c r="C41" s="143"/>
      <c r="D41" s="143"/>
      <c r="E41" s="144"/>
      <c r="F41" s="103">
        <f>SUM(F36:F40)</f>
        <v>0</v>
      </c>
      <c r="G41" s="100"/>
      <c r="H41"/>
    </row>
    <row r="42" spans="1:8" customFormat="1" ht="20.100000000000001" customHeight="1" x14ac:dyDescent="0.25">
      <c r="A42" s="104"/>
      <c r="B42" s="100"/>
      <c r="C42" s="100"/>
      <c r="D42" s="100"/>
      <c r="E42" s="100"/>
      <c r="F42" s="100"/>
      <c r="G42" s="100"/>
    </row>
    <row r="43" spans="1:8" customFormat="1" ht="20.100000000000001" customHeight="1" x14ac:dyDescent="0.25">
      <c r="A43" s="104"/>
      <c r="B43" s="100"/>
      <c r="C43" s="100"/>
      <c r="D43" s="100"/>
      <c r="E43" s="100"/>
      <c r="F43" s="100"/>
      <c r="G43" s="100"/>
    </row>
    <row r="44" spans="1:8" s="10" customFormat="1" ht="14.4" customHeight="1" x14ac:dyDescent="0.25">
      <c r="A44" s="131" t="s">
        <v>31</v>
      </c>
      <c r="B44" s="132"/>
      <c r="C44" s="132"/>
      <c r="D44" s="132"/>
      <c r="E44" s="132"/>
      <c r="F44" s="133"/>
      <c r="G44" s="100"/>
      <c r="H44"/>
    </row>
    <row r="45" spans="1:8" s="28" customFormat="1" x14ac:dyDescent="0.25">
      <c r="A45" s="29"/>
      <c r="B45" s="30"/>
      <c r="C45" s="145" t="s">
        <v>1</v>
      </c>
      <c r="D45" s="145"/>
      <c r="E45" s="13" t="s">
        <v>4</v>
      </c>
      <c r="F45" s="24" t="s">
        <v>5</v>
      </c>
      <c r="G45" s="100"/>
      <c r="H45"/>
    </row>
    <row r="46" spans="1:8" s="10" customFormat="1" ht="41.4" customHeight="1" x14ac:dyDescent="0.25">
      <c r="A46" s="125" t="s">
        <v>119</v>
      </c>
      <c r="B46" s="25" t="s">
        <v>20</v>
      </c>
      <c r="C46" s="146">
        <v>11</v>
      </c>
      <c r="D46" s="147"/>
      <c r="E46" s="78"/>
      <c r="F46" s="93">
        <f t="shared" ref="F46:F52" si="1">E46*C46</f>
        <v>0</v>
      </c>
      <c r="G46" s="100"/>
      <c r="H46"/>
    </row>
    <row r="47" spans="1:8" s="10" customFormat="1" ht="28.8" x14ac:dyDescent="0.25">
      <c r="A47" s="125"/>
      <c r="B47" s="25" t="s">
        <v>21</v>
      </c>
      <c r="C47" s="136">
        <v>2</v>
      </c>
      <c r="D47" s="137"/>
      <c r="E47" s="78"/>
      <c r="F47" s="93">
        <f t="shared" si="1"/>
        <v>0</v>
      </c>
      <c r="G47" s="100"/>
      <c r="H47"/>
    </row>
    <row r="48" spans="1:8" s="10" customFormat="1" ht="28.8" x14ac:dyDescent="0.25">
      <c r="A48" s="125"/>
      <c r="B48" s="25" t="s">
        <v>22</v>
      </c>
      <c r="C48" s="136">
        <v>11</v>
      </c>
      <c r="D48" s="137"/>
      <c r="E48" s="78"/>
      <c r="F48" s="93">
        <f t="shared" si="1"/>
        <v>0</v>
      </c>
      <c r="G48" s="100"/>
      <c r="H48"/>
    </row>
    <row r="49" spans="1:10" s="10" customFormat="1" x14ac:dyDescent="0.25">
      <c r="A49" s="125"/>
      <c r="B49" s="25" t="s">
        <v>23</v>
      </c>
      <c r="C49" s="136">
        <v>11</v>
      </c>
      <c r="D49" s="137"/>
      <c r="E49" s="78"/>
      <c r="F49" s="93">
        <f t="shared" si="1"/>
        <v>0</v>
      </c>
      <c r="G49" s="100"/>
      <c r="H49"/>
    </row>
    <row r="50" spans="1:10" s="10" customFormat="1" ht="28.8" x14ac:dyDescent="0.25">
      <c r="A50" s="125"/>
      <c r="B50" s="25" t="s">
        <v>24</v>
      </c>
      <c r="C50" s="136">
        <v>11</v>
      </c>
      <c r="D50" s="137"/>
      <c r="E50" s="78"/>
      <c r="F50" s="93">
        <f t="shared" si="1"/>
        <v>0</v>
      </c>
      <c r="G50" s="100"/>
      <c r="H50"/>
    </row>
    <row r="51" spans="1:10" s="10" customFormat="1" x14ac:dyDescent="0.25">
      <c r="A51" s="125"/>
      <c r="B51" s="25" t="s">
        <v>25</v>
      </c>
      <c r="C51" s="136">
        <v>2</v>
      </c>
      <c r="D51" s="137"/>
      <c r="E51" s="78"/>
      <c r="F51" s="93">
        <f t="shared" si="1"/>
        <v>0</v>
      </c>
      <c r="G51" s="100"/>
      <c r="H51"/>
    </row>
    <row r="52" spans="1:10" s="10" customFormat="1" ht="29.4" thickBot="1" x14ac:dyDescent="0.3">
      <c r="A52" s="126"/>
      <c r="B52" s="25" t="s">
        <v>130</v>
      </c>
      <c r="C52" s="140">
        <v>4</v>
      </c>
      <c r="D52" s="141"/>
      <c r="E52" s="78"/>
      <c r="F52" s="93">
        <f t="shared" si="1"/>
        <v>0</v>
      </c>
      <c r="G52" s="100"/>
    </row>
    <row r="53" spans="1:10" s="10" customFormat="1" ht="19.5" customHeight="1" thickTop="1" x14ac:dyDescent="0.25">
      <c r="A53" s="203" t="s">
        <v>32</v>
      </c>
      <c r="B53" s="204"/>
      <c r="C53" s="204"/>
      <c r="D53" s="204"/>
      <c r="E53" s="205"/>
      <c r="F53" s="82">
        <f>SUM(F46:F52)</f>
        <v>0</v>
      </c>
      <c r="G53"/>
    </row>
    <row r="54" spans="1:10" s="10" customFormat="1" ht="19.5" customHeight="1" x14ac:dyDescent="0.25">
      <c r="A54" s="18"/>
      <c r="B54"/>
      <c r="C54"/>
      <c r="D54"/>
      <c r="E54"/>
      <c r="F54"/>
      <c r="G54"/>
    </row>
    <row r="55" spans="1:10" x14ac:dyDescent="0.3">
      <c r="G55"/>
      <c r="H55"/>
    </row>
    <row r="56" spans="1:10" ht="16.2" customHeight="1" x14ac:dyDescent="0.3">
      <c r="A56" s="131" t="s">
        <v>33</v>
      </c>
      <c r="B56" s="132"/>
      <c r="C56" s="132"/>
      <c r="D56" s="132"/>
      <c r="E56" s="132"/>
      <c r="F56" s="133"/>
      <c r="G56"/>
    </row>
    <row r="57" spans="1:10" s="31" customFormat="1" ht="33.6" customHeight="1" x14ac:dyDescent="0.25">
      <c r="A57" s="11"/>
      <c r="B57" s="32" t="s">
        <v>35</v>
      </c>
      <c r="C57" s="33" t="s">
        <v>100</v>
      </c>
      <c r="D57" s="161" t="s">
        <v>101</v>
      </c>
      <c r="E57" s="161"/>
      <c r="F57" s="24" t="s">
        <v>5</v>
      </c>
      <c r="G57"/>
    </row>
    <row r="58" spans="1:10" s="10" customFormat="1" ht="21" customHeight="1" x14ac:dyDescent="0.3">
      <c r="A58" s="124" t="s">
        <v>34</v>
      </c>
      <c r="B58" s="34" t="s">
        <v>37</v>
      </c>
      <c r="C58" s="211">
        <v>7000</v>
      </c>
      <c r="D58" s="129"/>
      <c r="E58" s="130"/>
      <c r="F58" s="27">
        <f>D58*C58</f>
        <v>0</v>
      </c>
      <c r="G58"/>
      <c r="I58" s="7"/>
      <c r="J58" s="7"/>
    </row>
    <row r="59" spans="1:10" s="10" customFormat="1" x14ac:dyDescent="0.3">
      <c r="A59" s="125"/>
      <c r="B59" s="34" t="s">
        <v>38</v>
      </c>
      <c r="C59" s="211">
        <v>7000</v>
      </c>
      <c r="D59" s="127"/>
      <c r="E59" s="128"/>
      <c r="F59" s="27">
        <f t="shared" ref="F59:F68" si="2">D59*C59</f>
        <v>0</v>
      </c>
      <c r="G59"/>
      <c r="H59" s="7"/>
      <c r="I59" s="7"/>
      <c r="J59" s="7"/>
    </row>
    <row r="60" spans="1:10" s="10" customFormat="1" x14ac:dyDescent="0.3">
      <c r="A60" s="125"/>
      <c r="B60" s="34" t="s">
        <v>114</v>
      </c>
      <c r="C60" s="211">
        <v>7000</v>
      </c>
      <c r="D60" s="127"/>
      <c r="E60" s="128"/>
      <c r="F60" s="27">
        <f t="shared" si="2"/>
        <v>0</v>
      </c>
      <c r="G60"/>
      <c r="H60" s="7"/>
      <c r="I60" s="7"/>
      <c r="J60" s="7"/>
    </row>
    <row r="61" spans="1:10" s="10" customFormat="1" x14ac:dyDescent="0.3">
      <c r="A61" s="125"/>
      <c r="B61" s="35" t="s">
        <v>115</v>
      </c>
      <c r="C61" s="211">
        <v>7000</v>
      </c>
      <c r="D61" s="127"/>
      <c r="E61" s="128"/>
      <c r="F61" s="27">
        <f t="shared" si="2"/>
        <v>0</v>
      </c>
      <c r="G61"/>
      <c r="H61" s="7"/>
      <c r="I61" s="36"/>
      <c r="J61" s="7"/>
    </row>
    <row r="62" spans="1:10" s="10" customFormat="1" x14ac:dyDescent="0.3">
      <c r="A62" s="125"/>
      <c r="B62" s="35" t="s">
        <v>39</v>
      </c>
      <c r="C62" s="211">
        <v>7000</v>
      </c>
      <c r="D62" s="127"/>
      <c r="E62" s="128"/>
      <c r="F62" s="27">
        <f t="shared" si="2"/>
        <v>0</v>
      </c>
      <c r="G62"/>
      <c r="H62"/>
      <c r="I62" s="36"/>
      <c r="J62" s="7"/>
    </row>
    <row r="63" spans="1:10" s="10" customFormat="1" x14ac:dyDescent="0.3">
      <c r="A63" s="125"/>
      <c r="B63" s="35" t="s">
        <v>40</v>
      </c>
      <c r="C63" s="211">
        <v>7000</v>
      </c>
      <c r="D63" s="127"/>
      <c r="E63" s="128"/>
      <c r="F63" s="27">
        <f t="shared" si="2"/>
        <v>0</v>
      </c>
      <c r="G63"/>
      <c r="H63"/>
      <c r="I63" s="7"/>
      <c r="J63" s="7"/>
    </row>
    <row r="64" spans="1:10" s="10" customFormat="1" x14ac:dyDescent="0.3">
      <c r="A64" s="125"/>
      <c r="B64" s="35" t="s">
        <v>41</v>
      </c>
      <c r="C64" s="211">
        <v>7000</v>
      </c>
      <c r="D64" s="127"/>
      <c r="E64" s="128"/>
      <c r="F64" s="27">
        <f t="shared" si="2"/>
        <v>0</v>
      </c>
      <c r="G64"/>
      <c r="H64"/>
      <c r="I64" s="7"/>
      <c r="J64" s="7"/>
    </row>
    <row r="65" spans="1:12" s="10" customFormat="1" x14ac:dyDescent="0.3">
      <c r="A65" s="125"/>
      <c r="B65" s="35" t="s">
        <v>116</v>
      </c>
      <c r="C65" s="211">
        <v>7000</v>
      </c>
      <c r="D65" s="127"/>
      <c r="E65" s="128"/>
      <c r="F65" s="27">
        <f t="shared" si="2"/>
        <v>0</v>
      </c>
      <c r="G65"/>
      <c r="H65"/>
      <c r="I65" s="7"/>
      <c r="J65" s="7"/>
    </row>
    <row r="66" spans="1:12" s="10" customFormat="1" x14ac:dyDescent="0.3">
      <c r="A66" s="125"/>
      <c r="B66" s="35" t="s">
        <v>42</v>
      </c>
      <c r="C66" s="211">
        <v>7000</v>
      </c>
      <c r="D66" s="127"/>
      <c r="E66" s="128"/>
      <c r="F66" s="27">
        <f t="shared" si="2"/>
        <v>0</v>
      </c>
      <c r="G66"/>
      <c r="H66"/>
      <c r="I66" s="7"/>
      <c r="J66" s="7"/>
    </row>
    <row r="67" spans="1:12" s="10" customFormat="1" x14ac:dyDescent="0.3">
      <c r="A67" s="125"/>
      <c r="B67" s="35" t="s">
        <v>43</v>
      </c>
      <c r="C67" s="211">
        <v>7000</v>
      </c>
      <c r="D67" s="127"/>
      <c r="E67" s="128"/>
      <c r="F67" s="27">
        <f t="shared" si="2"/>
        <v>0</v>
      </c>
      <c r="G67"/>
      <c r="H67"/>
      <c r="I67" s="7"/>
      <c r="J67" s="7"/>
    </row>
    <row r="68" spans="1:12" s="10" customFormat="1" ht="19.649999999999999" customHeight="1" thickBot="1" x14ac:dyDescent="0.35">
      <c r="A68" s="126"/>
      <c r="B68" s="35" t="s">
        <v>117</v>
      </c>
      <c r="C68" s="211">
        <v>7000</v>
      </c>
      <c r="D68" s="122"/>
      <c r="E68" s="123"/>
      <c r="F68" s="27">
        <f t="shared" si="2"/>
        <v>0</v>
      </c>
      <c r="G68"/>
      <c r="H68" s="7"/>
      <c r="I68" s="7"/>
      <c r="J68" s="7"/>
    </row>
    <row r="69" spans="1:12" s="10" customFormat="1" ht="22.35" customHeight="1" thickTop="1" x14ac:dyDescent="0.25">
      <c r="A69" s="119" t="s">
        <v>36</v>
      </c>
      <c r="B69" s="120"/>
      <c r="C69" s="120"/>
      <c r="D69" s="120"/>
      <c r="E69" s="121"/>
      <c r="F69" s="83">
        <f>SUM(F58:F68)</f>
        <v>0</v>
      </c>
      <c r="G69"/>
    </row>
    <row r="70" spans="1:12" x14ac:dyDescent="0.3">
      <c r="D70" s="37"/>
      <c r="G70"/>
    </row>
    <row r="72" spans="1:12" ht="15" customHeight="1" x14ac:dyDescent="0.3">
      <c r="A72" s="131" t="s">
        <v>44</v>
      </c>
      <c r="B72" s="132"/>
      <c r="C72" s="132"/>
      <c r="D72" s="132"/>
      <c r="E72" s="132"/>
      <c r="F72" s="133"/>
      <c r="G72"/>
    </row>
    <row r="73" spans="1:12" ht="39.75" customHeight="1" x14ac:dyDescent="0.3">
      <c r="A73" s="21"/>
      <c r="B73" s="22"/>
      <c r="C73" s="33" t="s">
        <v>1</v>
      </c>
      <c r="D73" s="200" t="s">
        <v>4</v>
      </c>
      <c r="E73" s="201"/>
      <c r="F73" s="24" t="s">
        <v>5</v>
      </c>
      <c r="G73"/>
    </row>
    <row r="74" spans="1:12" ht="45" customHeight="1" x14ac:dyDescent="0.3">
      <c r="A74" s="125" t="s">
        <v>45</v>
      </c>
      <c r="B74" s="25" t="s">
        <v>46</v>
      </c>
      <c r="C74" s="26">
        <v>28</v>
      </c>
      <c r="D74" s="182"/>
      <c r="E74" s="183"/>
      <c r="F74" s="27">
        <f>D74*C74</f>
        <v>0</v>
      </c>
      <c r="G74"/>
    </row>
    <row r="75" spans="1:12" ht="90.75" customHeight="1" thickBot="1" x14ac:dyDescent="0.35">
      <c r="A75" s="126"/>
      <c r="B75" s="25" t="s">
        <v>47</v>
      </c>
      <c r="C75" s="26">
        <v>100</v>
      </c>
      <c r="D75" s="122"/>
      <c r="E75" s="123"/>
      <c r="F75" s="27">
        <f t="shared" ref="F75" si="3">D75*C75</f>
        <v>0</v>
      </c>
      <c r="G75"/>
    </row>
    <row r="76" spans="1:12" ht="15.75" customHeight="1" thickTop="1" x14ac:dyDescent="0.3">
      <c r="A76" s="119" t="s">
        <v>48</v>
      </c>
      <c r="B76" s="120"/>
      <c r="C76" s="120"/>
      <c r="D76" s="120"/>
      <c r="E76" s="121"/>
      <c r="F76" s="83">
        <f>SUM(F74:F75)</f>
        <v>0</v>
      </c>
      <c r="G76"/>
    </row>
    <row r="77" spans="1:12" customFormat="1" ht="15.75" customHeight="1" x14ac:dyDescent="0.25">
      <c r="A77" s="18"/>
    </row>
    <row r="80" spans="1:12" customFormat="1" ht="19.5" customHeight="1" x14ac:dyDescent="0.25">
      <c r="A80" s="188" t="s">
        <v>49</v>
      </c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</row>
    <row r="81" spans="1:15" customFormat="1" ht="19.5" customHeight="1" x14ac:dyDescent="0.25"/>
    <row r="82" spans="1:15" customFormat="1" ht="43.2" customHeight="1" x14ac:dyDescent="0.25">
      <c r="A82" s="81" t="s">
        <v>105</v>
      </c>
      <c r="B82" s="77"/>
      <c r="E82" s="207" t="s">
        <v>98</v>
      </c>
      <c r="F82" s="208"/>
      <c r="G82" s="208"/>
      <c r="H82" s="209"/>
    </row>
    <row r="83" spans="1:15" customFormat="1" ht="19.5" customHeight="1" x14ac:dyDescent="0.25">
      <c r="A83" s="18"/>
    </row>
    <row r="84" spans="1:15" ht="33.75" customHeight="1" x14ac:dyDescent="0.3">
      <c r="A84" s="202" t="s">
        <v>62</v>
      </c>
      <c r="B84" s="202"/>
      <c r="C84" s="77"/>
      <c r="D84"/>
      <c r="E84"/>
      <c r="F84"/>
      <c r="G84"/>
      <c r="H84"/>
      <c r="I84"/>
    </row>
    <row r="85" spans="1:15" ht="24" customHeight="1" x14ac:dyDescent="0.3">
      <c r="C85" s="38"/>
      <c r="G85" s="7"/>
    </row>
    <row r="86" spans="1:15" x14ac:dyDescent="0.3">
      <c r="A86" s="113" t="s">
        <v>53</v>
      </c>
      <c r="B86" s="114"/>
      <c r="C86" s="114"/>
      <c r="D86" s="115"/>
      <c r="E86" s="39" t="s">
        <v>50</v>
      </c>
      <c r="F86" s="114" t="s">
        <v>51</v>
      </c>
      <c r="G86" s="114"/>
      <c r="H86" s="114"/>
      <c r="I86" s="114"/>
      <c r="J86" s="113" t="s">
        <v>65</v>
      </c>
      <c r="K86" s="114"/>
      <c r="L86" s="115"/>
      <c r="O86"/>
    </row>
    <row r="87" spans="1:15" ht="28.8" x14ac:dyDescent="0.3">
      <c r="A87" s="40" t="s">
        <v>52</v>
      </c>
      <c r="B87" s="110" t="s">
        <v>121</v>
      </c>
      <c r="C87" s="110" t="s">
        <v>122</v>
      </c>
      <c r="D87" s="41" t="s">
        <v>54</v>
      </c>
      <c r="E87" s="42" t="s">
        <v>66</v>
      </c>
      <c r="F87" s="41" t="s">
        <v>63</v>
      </c>
      <c r="G87" s="41" t="s">
        <v>60</v>
      </c>
      <c r="H87" s="41" t="s">
        <v>61</v>
      </c>
      <c r="I87" s="43" t="s">
        <v>64</v>
      </c>
      <c r="J87" s="41" t="s">
        <v>118</v>
      </c>
      <c r="K87" s="41" t="s">
        <v>67</v>
      </c>
      <c r="L87" s="110" t="s">
        <v>123</v>
      </c>
      <c r="O87"/>
    </row>
    <row r="88" spans="1:15" x14ac:dyDescent="0.3">
      <c r="A88" s="44" t="s">
        <v>55</v>
      </c>
      <c r="B88" s="45">
        <v>1</v>
      </c>
      <c r="C88" s="45">
        <v>3000000</v>
      </c>
      <c r="D88" s="45">
        <v>1500000</v>
      </c>
      <c r="E88" s="88"/>
      <c r="F88" s="91">
        <f>E88*D88</f>
        <v>0</v>
      </c>
      <c r="G88" s="46">
        <v>0.125</v>
      </c>
      <c r="H88" s="46">
        <f>G88</f>
        <v>0.125</v>
      </c>
      <c r="I88" s="47">
        <f>H88*$C$84</f>
        <v>0</v>
      </c>
      <c r="J88" s="48">
        <f>I88/D88</f>
        <v>0</v>
      </c>
      <c r="K88" s="49"/>
      <c r="L88" s="50" t="str">
        <f>IF(I88&lt;F88,"FALSE","TRUE")</f>
        <v>TRUE</v>
      </c>
    </row>
    <row r="89" spans="1:15" x14ac:dyDescent="0.3">
      <c r="A89" s="44" t="s">
        <v>56</v>
      </c>
      <c r="B89" s="45">
        <f>$C$88+1</f>
        <v>3000001</v>
      </c>
      <c r="C89" s="45">
        <v>7500000</v>
      </c>
      <c r="D89" s="45">
        <v>5250000</v>
      </c>
      <c r="E89" s="89"/>
      <c r="F89" s="91">
        <f t="shared" ref="F89:F90" si="4">E89*D89</f>
        <v>0</v>
      </c>
      <c r="G89" s="46">
        <v>0.1875</v>
      </c>
      <c r="H89" s="46">
        <f>H88+G89</f>
        <v>0.3125</v>
      </c>
      <c r="I89" s="47">
        <f t="shared" ref="I89:I92" si="5">H89*$C$84</f>
        <v>0</v>
      </c>
      <c r="J89" s="48">
        <f>I89/D89</f>
        <v>0</v>
      </c>
      <c r="K89" s="49" t="str">
        <f>IF(E88&lt;=E89,"FALSE","TRUE")</f>
        <v>FALSE</v>
      </c>
      <c r="L89" s="50" t="str">
        <f>IF(I89&lt;F89,"FALSE","TRUE")</f>
        <v>TRUE</v>
      </c>
    </row>
    <row r="90" spans="1:15" x14ac:dyDescent="0.3">
      <c r="A90" s="44" t="s">
        <v>57</v>
      </c>
      <c r="B90" s="45">
        <f>$C$89+1</f>
        <v>7500001</v>
      </c>
      <c r="C90" s="45">
        <v>13000000</v>
      </c>
      <c r="D90" s="45">
        <v>10250000</v>
      </c>
      <c r="E90" s="89"/>
      <c r="F90" s="91">
        <f t="shared" si="4"/>
        <v>0</v>
      </c>
      <c r="G90" s="46">
        <v>0.25</v>
      </c>
      <c r="H90" s="46">
        <f>H89+G90</f>
        <v>0.5625</v>
      </c>
      <c r="I90" s="47">
        <f t="shared" si="5"/>
        <v>0</v>
      </c>
      <c r="J90" s="48">
        <f>I90/D90</f>
        <v>0</v>
      </c>
      <c r="K90" s="49" t="str">
        <f t="shared" ref="K90:K92" si="6">IF(E89&lt;=E90,"FALSE","TRUE")</f>
        <v>FALSE</v>
      </c>
      <c r="L90" s="50" t="str">
        <f>IF(I90&lt;F90,"FALSE","TRUE")</f>
        <v>TRUE</v>
      </c>
    </row>
    <row r="91" spans="1:15" x14ac:dyDescent="0.3">
      <c r="A91" s="44" t="s">
        <v>58</v>
      </c>
      <c r="B91" s="45">
        <f>$C$90+1</f>
        <v>13000001</v>
      </c>
      <c r="C91" s="45">
        <v>17000000</v>
      </c>
      <c r="D91" s="45">
        <v>15000000</v>
      </c>
      <c r="E91" s="89"/>
      <c r="F91" s="91">
        <f>E91*D91</f>
        <v>0</v>
      </c>
      <c r="G91" s="46">
        <v>0.1875</v>
      </c>
      <c r="H91" s="46">
        <f>H90+G91</f>
        <v>0.75</v>
      </c>
      <c r="I91" s="47">
        <f t="shared" si="5"/>
        <v>0</v>
      </c>
      <c r="J91" s="48">
        <f>I91/D91</f>
        <v>0</v>
      </c>
      <c r="K91" s="49" t="str">
        <f t="shared" si="6"/>
        <v>FALSE</v>
      </c>
      <c r="L91" s="50" t="str">
        <f>IF(I91&lt;F91,"FALSE","TRUE")</f>
        <v>TRUE</v>
      </c>
    </row>
    <row r="92" spans="1:15" x14ac:dyDescent="0.3">
      <c r="A92" s="51" t="s">
        <v>59</v>
      </c>
      <c r="B92" s="52">
        <f>$C$91+1</f>
        <v>17000001</v>
      </c>
      <c r="C92" s="52" t="s">
        <v>0</v>
      </c>
      <c r="D92" s="52">
        <v>21000000</v>
      </c>
      <c r="E92" s="90"/>
      <c r="F92" s="92">
        <f>E92*D92</f>
        <v>0</v>
      </c>
      <c r="G92" s="53">
        <v>0.25</v>
      </c>
      <c r="H92" s="53">
        <f>H91+G92</f>
        <v>1</v>
      </c>
      <c r="I92" s="54">
        <f t="shared" si="5"/>
        <v>0</v>
      </c>
      <c r="J92" s="55">
        <f>I92/D92</f>
        <v>0</v>
      </c>
      <c r="K92" s="56" t="str">
        <f t="shared" si="6"/>
        <v>FALSE</v>
      </c>
      <c r="L92" s="57" t="str">
        <f>IF(I92&lt;F92,"FALSE","TRUE")</f>
        <v>TRUE</v>
      </c>
    </row>
    <row r="93" spans="1:15" x14ac:dyDescent="0.3">
      <c r="D93" s="58"/>
      <c r="E93" s="59"/>
      <c r="F93" s="37"/>
      <c r="G93" s="7"/>
    </row>
    <row r="94" spans="1:15" x14ac:dyDescent="0.3">
      <c r="G94" s="7"/>
      <c r="K94"/>
    </row>
    <row r="95" spans="1:15" x14ac:dyDescent="0.3">
      <c r="A95" s="190" t="s">
        <v>68</v>
      </c>
      <c r="B95" s="191"/>
      <c r="C95" s="191"/>
      <c r="D95" s="191"/>
      <c r="E95" s="191"/>
      <c r="F95" s="191"/>
      <c r="G95" s="191"/>
      <c r="H95" s="191"/>
      <c r="I95" s="192"/>
      <c r="J95"/>
      <c r="K95"/>
    </row>
    <row r="96" spans="1:15" ht="5.25" customHeight="1" x14ac:dyDescent="0.3">
      <c r="A96" s="193"/>
      <c r="B96" s="194"/>
      <c r="C96" s="194"/>
      <c r="D96" s="194"/>
      <c r="E96" s="194"/>
      <c r="F96" s="194"/>
      <c r="G96" s="194"/>
      <c r="H96" s="194"/>
      <c r="I96" s="195"/>
      <c r="J96"/>
      <c r="K96"/>
    </row>
    <row r="97" spans="1:12" x14ac:dyDescent="0.3">
      <c r="A97" s="18"/>
      <c r="B97"/>
      <c r="C97"/>
      <c r="D97"/>
      <c r="E97"/>
      <c r="F97"/>
      <c r="G97"/>
      <c r="H97"/>
      <c r="I97"/>
      <c r="J97"/>
      <c r="K97"/>
    </row>
    <row r="98" spans="1:12" ht="42.75" customHeight="1" x14ac:dyDescent="0.3">
      <c r="A98" s="196" t="s">
        <v>69</v>
      </c>
      <c r="B98" s="197"/>
      <c r="C98"/>
      <c r="D98" s="187"/>
      <c r="E98" s="187"/>
      <c r="F98"/>
      <c r="G98"/>
      <c r="H98"/>
      <c r="I98"/>
      <c r="J98"/>
      <c r="K98"/>
    </row>
    <row r="99" spans="1:12" x14ac:dyDescent="0.3">
      <c r="A99" s="198">
        <v>0.05</v>
      </c>
      <c r="B99" s="199"/>
      <c r="C99"/>
      <c r="D99"/>
      <c r="E99"/>
      <c r="F99"/>
      <c r="G99"/>
      <c r="H99"/>
      <c r="I99"/>
      <c r="J99"/>
      <c r="K99"/>
    </row>
    <row r="100" spans="1:12" x14ac:dyDescent="0.3">
      <c r="A100" s="18"/>
      <c r="B100"/>
      <c r="C100"/>
      <c r="D100"/>
      <c r="E100"/>
      <c r="F100"/>
      <c r="G100"/>
      <c r="H100"/>
      <c r="I100"/>
      <c r="J100"/>
      <c r="K100"/>
    </row>
    <row r="101" spans="1:12" x14ac:dyDescent="0.3">
      <c r="A101" s="60" t="s">
        <v>70</v>
      </c>
      <c r="B101" s="116" t="s">
        <v>71</v>
      </c>
      <c r="C101" s="118"/>
      <c r="D101" s="42" t="s">
        <v>72</v>
      </c>
      <c r="E101" s="42" t="s">
        <v>73</v>
      </c>
      <c r="F101" s="42" t="s">
        <v>74</v>
      </c>
      <c r="G101" s="42" t="s">
        <v>75</v>
      </c>
      <c r="H101" s="42" t="s">
        <v>76</v>
      </c>
      <c r="I101" s="42" t="s">
        <v>77</v>
      </c>
      <c r="J101" s="42" t="s">
        <v>78</v>
      </c>
      <c r="K101"/>
      <c r="L101"/>
    </row>
    <row r="102" spans="1:12" ht="28.8" x14ac:dyDescent="0.3">
      <c r="A102" s="60"/>
      <c r="B102" s="61" t="s">
        <v>124</v>
      </c>
      <c r="C102" s="62" t="s">
        <v>99</v>
      </c>
      <c r="D102" s="116"/>
      <c r="E102" s="117"/>
      <c r="F102" s="117"/>
      <c r="G102" s="117"/>
      <c r="H102" s="117"/>
      <c r="I102" s="117"/>
      <c r="J102" s="118"/>
      <c r="K102"/>
      <c r="L102"/>
    </row>
    <row r="103" spans="1:12" x14ac:dyDescent="0.3">
      <c r="A103" s="111" t="s">
        <v>125</v>
      </c>
      <c r="B103" s="63">
        <f>D92*5</f>
        <v>105000000</v>
      </c>
      <c r="C103" s="64">
        <f>SUM(D88:D92)</f>
        <v>53000000</v>
      </c>
      <c r="D103" s="63">
        <f>D92*(1+$A$99)</f>
        <v>22050000</v>
      </c>
      <c r="E103" s="63">
        <f>D103*(1+$A$99)</f>
        <v>23152500</v>
      </c>
      <c r="F103" s="63">
        <f>E103*(1+$A$99)</f>
        <v>24310125</v>
      </c>
      <c r="G103" s="63">
        <f>F103*(1+$A$99)</f>
        <v>25525631.25</v>
      </c>
      <c r="H103" s="63">
        <f t="shared" ref="H103:J103" si="7">G103*(1+$A$99)</f>
        <v>26801912.8125</v>
      </c>
      <c r="I103" s="63">
        <f t="shared" si="7"/>
        <v>28142008.453125</v>
      </c>
      <c r="J103" s="63">
        <f t="shared" si="7"/>
        <v>29549108.875781253</v>
      </c>
      <c r="K103"/>
      <c r="L103"/>
    </row>
    <row r="104" spans="1:12" x14ac:dyDescent="0.3">
      <c r="A104" s="111" t="s">
        <v>3</v>
      </c>
      <c r="B104" s="65">
        <f>B103*$E$92</f>
        <v>0</v>
      </c>
      <c r="C104" s="66">
        <f>SUM(F88:F92)</f>
        <v>0</v>
      </c>
      <c r="D104" s="65">
        <f>IF(D103*$E$92&lt;=$C$84,D103*$E$92,$C$84)</f>
        <v>0</v>
      </c>
      <c r="E104" s="65">
        <f>IF(E103*$E$92&lt;=$C$84,E103*$E$92,$C$84)</f>
        <v>0</v>
      </c>
      <c r="F104" s="65">
        <f t="shared" ref="F104:J104" si="8">IF(F103*$E$92&lt;=$C$84,F103*$E$92,$C$84)</f>
        <v>0</v>
      </c>
      <c r="G104" s="65">
        <f t="shared" si="8"/>
        <v>0</v>
      </c>
      <c r="H104" s="65">
        <f t="shared" si="8"/>
        <v>0</v>
      </c>
      <c r="I104" s="65">
        <f t="shared" si="8"/>
        <v>0</v>
      </c>
      <c r="J104" s="65">
        <f t="shared" si="8"/>
        <v>0</v>
      </c>
      <c r="K104"/>
      <c r="L104"/>
    </row>
    <row r="105" spans="1:12" x14ac:dyDescent="0.3">
      <c r="A105" s="111" t="s">
        <v>126</v>
      </c>
      <c r="B105" s="67">
        <f>B104</f>
        <v>0</v>
      </c>
      <c r="C105" s="68">
        <f>C104</f>
        <v>0</v>
      </c>
      <c r="D105" s="67" t="str">
        <f>IF(B82="no",C105+D104,IF(B82="yes",B105+D104,"Error"))</f>
        <v>Error</v>
      </c>
      <c r="E105" s="67" t="e">
        <f t="shared" ref="E105:F105" si="9">D105+E104</f>
        <v>#VALUE!</v>
      </c>
      <c r="F105" s="67" t="e">
        <f t="shared" si="9"/>
        <v>#VALUE!</v>
      </c>
      <c r="G105" s="67" t="e">
        <f>F105+G104</f>
        <v>#VALUE!</v>
      </c>
      <c r="H105" s="67" t="e">
        <f t="shared" ref="H105" si="10">G105+H104</f>
        <v>#VALUE!</v>
      </c>
      <c r="I105" s="67" t="e">
        <f>H105+I104</f>
        <v>#VALUE!</v>
      </c>
      <c r="J105" s="67" t="e">
        <f>I105+J104</f>
        <v>#VALUE!</v>
      </c>
      <c r="K105"/>
    </row>
    <row r="106" spans="1:12" x14ac:dyDescent="0.3">
      <c r="A106" s="112"/>
      <c r="B106" s="28"/>
      <c r="C106" s="28"/>
      <c r="D106" s="28"/>
      <c r="E106" s="28"/>
      <c r="F106" s="28"/>
      <c r="G106" s="28"/>
      <c r="H106" s="28"/>
      <c r="J106"/>
    </row>
    <row r="107" spans="1:12" x14ac:dyDescent="0.3">
      <c r="A107" s="111" t="s">
        <v>70</v>
      </c>
      <c r="B107" s="42" t="s">
        <v>79</v>
      </c>
      <c r="C107" s="42" t="s">
        <v>80</v>
      </c>
      <c r="D107" s="42" t="s">
        <v>81</v>
      </c>
      <c r="E107" s="42" t="s">
        <v>82</v>
      </c>
      <c r="F107" s="42" t="s">
        <v>83</v>
      </c>
      <c r="G107" s="42" t="s">
        <v>84</v>
      </c>
      <c r="H107" s="42" t="s">
        <v>85</v>
      </c>
      <c r="I107" s="42" t="s">
        <v>86</v>
      </c>
      <c r="J107"/>
    </row>
    <row r="108" spans="1:12" x14ac:dyDescent="0.3">
      <c r="A108" s="111" t="s">
        <v>125</v>
      </c>
      <c r="B108" s="63">
        <f>J103*(1+$A$99)</f>
        <v>31026564.319570318</v>
      </c>
      <c r="C108" s="63">
        <f>B108*(1+$A$99)</f>
        <v>32577892.535548836</v>
      </c>
      <c r="D108" s="63">
        <f t="shared" ref="D108:I108" si="11">C108*(1+$A$99)</f>
        <v>34206787.162326276</v>
      </c>
      <c r="E108" s="63">
        <f t="shared" si="11"/>
        <v>35917126.52044259</v>
      </c>
      <c r="F108" s="63">
        <f t="shared" si="11"/>
        <v>37712982.846464723</v>
      </c>
      <c r="G108" s="63">
        <f t="shared" si="11"/>
        <v>39598631.988787964</v>
      </c>
      <c r="H108" s="63">
        <f t="shared" si="11"/>
        <v>41578563.588227361</v>
      </c>
      <c r="I108" s="63">
        <f t="shared" si="11"/>
        <v>43657491.767638728</v>
      </c>
      <c r="J108"/>
    </row>
    <row r="109" spans="1:12" x14ac:dyDescent="0.3">
      <c r="A109" s="111" t="s">
        <v>3</v>
      </c>
      <c r="B109" s="65">
        <f>IF(B108*$E$92&lt;=$C$84,B108*$E$92,$C$84)</f>
        <v>0</v>
      </c>
      <c r="C109" s="65">
        <f t="shared" ref="C109:I109" si="12">IF(C108*$E$92&lt;=$C$84,C108*$E$92,$C$84)</f>
        <v>0</v>
      </c>
      <c r="D109" s="65">
        <f t="shared" si="12"/>
        <v>0</v>
      </c>
      <c r="E109" s="65">
        <f t="shared" si="12"/>
        <v>0</v>
      </c>
      <c r="F109" s="65">
        <f t="shared" si="12"/>
        <v>0</v>
      </c>
      <c r="G109" s="65">
        <f t="shared" si="12"/>
        <v>0</v>
      </c>
      <c r="H109" s="65">
        <f t="shared" si="12"/>
        <v>0</v>
      </c>
      <c r="I109" s="65">
        <f t="shared" si="12"/>
        <v>0</v>
      </c>
      <c r="J109"/>
    </row>
    <row r="110" spans="1:12" x14ac:dyDescent="0.3">
      <c r="A110" s="111" t="s">
        <v>126</v>
      </c>
      <c r="B110" s="67" t="e">
        <f>J105+B109</f>
        <v>#VALUE!</v>
      </c>
      <c r="C110" s="67" t="e">
        <f>B110+C109</f>
        <v>#VALUE!</v>
      </c>
      <c r="D110" s="67" t="e">
        <f>C110+D109</f>
        <v>#VALUE!</v>
      </c>
      <c r="E110" s="67" t="e">
        <f t="shared" ref="E110" si="13">D110+E109</f>
        <v>#VALUE!</v>
      </c>
      <c r="F110" s="67" t="e">
        <f>E110+F109</f>
        <v>#VALUE!</v>
      </c>
      <c r="G110" s="67" t="e">
        <f t="shared" ref="G110" si="14">F110+G109</f>
        <v>#VALUE!</v>
      </c>
      <c r="H110" s="67" t="e">
        <f>G110+H109</f>
        <v>#VALUE!</v>
      </c>
      <c r="I110" s="84" t="e">
        <f>H110+I109</f>
        <v>#VALUE!</v>
      </c>
      <c r="J110"/>
    </row>
    <row r="111" spans="1:12" customFormat="1" ht="19.5" customHeight="1" x14ac:dyDescent="0.25">
      <c r="A111" s="18"/>
    </row>
    <row r="112" spans="1:12" x14ac:dyDescent="0.3">
      <c r="G112" s="7"/>
    </row>
    <row r="113" spans="1:11" x14ac:dyDescent="0.3">
      <c r="A113" s="138" t="s">
        <v>87</v>
      </c>
      <c r="B113" s="139"/>
      <c r="C113" s="139"/>
      <c r="D113" s="139"/>
      <c r="E113" s="139"/>
      <c r="F113" s="139"/>
      <c r="G113" s="139"/>
      <c r="H113"/>
      <c r="I113"/>
      <c r="J113"/>
      <c r="K113"/>
    </row>
    <row r="114" spans="1:11" x14ac:dyDescent="0.3">
      <c r="A114" s="18"/>
      <c r="C114" s="7" t="s">
        <v>91</v>
      </c>
      <c r="D114" s="37"/>
      <c r="H114"/>
      <c r="I114"/>
      <c r="J114"/>
      <c r="K114"/>
    </row>
    <row r="115" spans="1:11" ht="14.4" customHeight="1" x14ac:dyDescent="0.3">
      <c r="A115" s="30"/>
      <c r="B115" s="30"/>
      <c r="C115" s="30" t="s">
        <v>88</v>
      </c>
      <c r="D115" s="30" t="s">
        <v>89</v>
      </c>
      <c r="E115" s="30" t="s">
        <v>4</v>
      </c>
      <c r="F115" s="30" t="s">
        <v>5</v>
      </c>
      <c r="G115" s="70" t="s">
        <v>90</v>
      </c>
      <c r="H115" s="10"/>
    </row>
    <row r="116" spans="1:11" ht="14.4" customHeight="1" x14ac:dyDescent="0.3">
      <c r="A116" s="165" t="s">
        <v>127</v>
      </c>
      <c r="B116" s="179" t="s">
        <v>102</v>
      </c>
      <c r="C116" s="1"/>
      <c r="D116" s="2"/>
      <c r="E116" s="79"/>
      <c r="F116" s="71">
        <f t="shared" ref="F116:F121" si="15">E116*D116</f>
        <v>0</v>
      </c>
      <c r="G116" s="162"/>
    </row>
    <row r="117" spans="1:11" x14ac:dyDescent="0.3">
      <c r="A117" s="166"/>
      <c r="B117" s="180"/>
      <c r="C117" s="3"/>
      <c r="D117" s="4"/>
      <c r="E117" s="80"/>
      <c r="F117" s="72">
        <f t="shared" si="15"/>
        <v>0</v>
      </c>
      <c r="G117" s="163"/>
    </row>
    <row r="118" spans="1:11" x14ac:dyDescent="0.3">
      <c r="A118" s="166"/>
      <c r="B118" s="180"/>
      <c r="C118" s="3"/>
      <c r="D118" s="4"/>
      <c r="E118" s="80"/>
      <c r="F118" s="72">
        <f t="shared" si="15"/>
        <v>0</v>
      </c>
      <c r="G118" s="163"/>
    </row>
    <row r="119" spans="1:11" x14ac:dyDescent="0.3">
      <c r="A119" s="166"/>
      <c r="B119" s="180"/>
      <c r="C119" s="3"/>
      <c r="D119" s="4"/>
      <c r="E119" s="80"/>
      <c r="F119" s="72">
        <f t="shared" si="15"/>
        <v>0</v>
      </c>
      <c r="G119" s="163"/>
    </row>
    <row r="120" spans="1:11" x14ac:dyDescent="0.3">
      <c r="A120" s="166"/>
      <c r="B120" s="180"/>
      <c r="C120" s="3"/>
      <c r="D120" s="4"/>
      <c r="E120" s="80"/>
      <c r="F120" s="72">
        <f t="shared" si="15"/>
        <v>0</v>
      </c>
      <c r="G120" s="163"/>
    </row>
    <row r="121" spans="1:11" ht="15" thickBot="1" x14ac:dyDescent="0.35">
      <c r="A121" s="166"/>
      <c r="B121" s="181"/>
      <c r="C121" s="5"/>
      <c r="D121" s="4"/>
      <c r="E121" s="80"/>
      <c r="F121" s="73">
        <f t="shared" si="15"/>
        <v>0</v>
      </c>
      <c r="G121" s="164"/>
    </row>
    <row r="122" spans="1:11" ht="15.6" customHeight="1" thickTop="1" thickBot="1" x14ac:dyDescent="0.35">
      <c r="A122" s="166"/>
      <c r="B122" s="184" t="s">
        <v>92</v>
      </c>
      <c r="C122" s="185"/>
      <c r="D122" s="185"/>
      <c r="E122" s="186"/>
      <c r="F122" s="74">
        <f>SUM(F116:F121)</f>
        <v>0</v>
      </c>
      <c r="G122" s="162"/>
    </row>
    <row r="123" spans="1:11" ht="15" thickTop="1" x14ac:dyDescent="0.3">
      <c r="A123" s="166"/>
      <c r="B123" s="176" t="s">
        <v>128</v>
      </c>
      <c r="C123" s="6"/>
      <c r="D123" s="2"/>
      <c r="E123" s="79"/>
      <c r="F123" s="72">
        <f t="shared" ref="F123:F128" si="16">E123*D123</f>
        <v>0</v>
      </c>
      <c r="G123" s="163"/>
    </row>
    <row r="124" spans="1:11" x14ac:dyDescent="0.3">
      <c r="A124" s="166"/>
      <c r="B124" s="177"/>
      <c r="C124" s="3"/>
      <c r="D124" s="4"/>
      <c r="E124" s="80"/>
      <c r="F124" s="72">
        <f t="shared" si="16"/>
        <v>0</v>
      </c>
      <c r="G124" s="163"/>
    </row>
    <row r="125" spans="1:11" x14ac:dyDescent="0.3">
      <c r="A125" s="166"/>
      <c r="B125" s="177"/>
      <c r="C125" s="3"/>
      <c r="D125" s="4"/>
      <c r="E125" s="80"/>
      <c r="F125" s="72">
        <f t="shared" si="16"/>
        <v>0</v>
      </c>
      <c r="G125" s="163"/>
    </row>
    <row r="126" spans="1:11" x14ac:dyDescent="0.3">
      <c r="A126" s="166"/>
      <c r="B126" s="177"/>
      <c r="C126" s="3"/>
      <c r="D126" s="4"/>
      <c r="E126" s="80"/>
      <c r="F126" s="72">
        <f t="shared" si="16"/>
        <v>0</v>
      </c>
      <c r="G126" s="163"/>
    </row>
    <row r="127" spans="1:11" x14ac:dyDescent="0.3">
      <c r="A127" s="166"/>
      <c r="B127" s="177"/>
      <c r="C127" s="3"/>
      <c r="D127" s="4"/>
      <c r="E127" s="80"/>
      <c r="F127" s="72">
        <f t="shared" si="16"/>
        <v>0</v>
      </c>
      <c r="G127" s="163"/>
    </row>
    <row r="128" spans="1:11" ht="15" thickBot="1" x14ac:dyDescent="0.35">
      <c r="A128" s="166"/>
      <c r="B128" s="178"/>
      <c r="C128" s="5"/>
      <c r="D128" s="4"/>
      <c r="E128" s="80"/>
      <c r="F128" s="72">
        <f t="shared" si="16"/>
        <v>0</v>
      </c>
      <c r="G128" s="164"/>
    </row>
    <row r="129" spans="1:9" ht="15.6" thickTop="1" thickBot="1" x14ac:dyDescent="0.35">
      <c r="A129" s="166"/>
      <c r="B129" s="168" t="s">
        <v>93</v>
      </c>
      <c r="C129" s="169"/>
      <c r="D129" s="169"/>
      <c r="E129" s="169"/>
      <c r="F129" s="96">
        <f>SUM(F123:F128)</f>
        <v>0</v>
      </c>
      <c r="G129" s="94"/>
    </row>
    <row r="130" spans="1:9" ht="15.6" thickTop="1" thickBot="1" x14ac:dyDescent="0.35">
      <c r="A130" s="166"/>
      <c r="B130" s="168" t="s">
        <v>94</v>
      </c>
      <c r="C130" s="169"/>
      <c r="D130" s="169"/>
      <c r="E130" s="170"/>
      <c r="F130" s="97">
        <f>F129*מספר_שנים</f>
        <v>0</v>
      </c>
      <c r="G130" s="94"/>
    </row>
    <row r="131" spans="1:9" ht="15" thickTop="1" x14ac:dyDescent="0.3">
      <c r="A131" s="167"/>
      <c r="B131" s="171" t="s">
        <v>95</v>
      </c>
      <c r="C131" s="172"/>
      <c r="D131" s="172"/>
      <c r="E131" s="173"/>
      <c r="F131" s="98">
        <f>F130+F122</f>
        <v>0</v>
      </c>
      <c r="G131" s="95"/>
    </row>
    <row r="132" spans="1:9" customFormat="1" ht="15.75" customHeight="1" x14ac:dyDescent="0.3">
      <c r="A132" s="18"/>
      <c r="I132" s="7"/>
    </row>
    <row r="135" spans="1:9" s="76" customFormat="1" ht="36.75" customHeight="1" x14ac:dyDescent="0.3">
      <c r="A135" s="174" t="s">
        <v>96</v>
      </c>
      <c r="B135" s="175"/>
      <c r="C135" s="175"/>
      <c r="D135" s="175"/>
      <c r="E135" s="175"/>
      <c r="F135" s="87" t="str">
        <f>IF(OR(B82="No",B82="yes"),(I110+F131+F76+F69+F53+F41+F31+F19+F13+F6),"Error")</f>
        <v>Error</v>
      </c>
      <c r="G135" s="75"/>
    </row>
    <row r="136" spans="1:9" ht="71.25" customHeight="1" x14ac:dyDescent="0.3"/>
  </sheetData>
  <sheetProtection algorithmName="SHA-512" hashValue="ECZt2ALB1IWRlOsFM2Tes25zJbZ01MpaOsAln7zEBzKMMv4uyqVqAbn3oFr+ntoNnV0XdFHTcPoAT89qbX61fQ==" saltValue="8zwDgnqPgt9447HCxOIrtw==" spinCount="100000" sheet="1" objects="1" scenarios="1"/>
  <mergeCells count="92">
    <mergeCell ref="C25:D25"/>
    <mergeCell ref="A53:E53"/>
    <mergeCell ref="C39:D39"/>
    <mergeCell ref="C40:D40"/>
    <mergeCell ref="C45:D45"/>
    <mergeCell ref="C46:D46"/>
    <mergeCell ref="A41:E41"/>
    <mergeCell ref="A44:F44"/>
    <mergeCell ref="D57:E57"/>
    <mergeCell ref="D73:E73"/>
    <mergeCell ref="C38:D38"/>
    <mergeCell ref="C26:D26"/>
    <mergeCell ref="C27:D27"/>
    <mergeCell ref="A56:F56"/>
    <mergeCell ref="C35:D35"/>
    <mergeCell ref="C36:D36"/>
    <mergeCell ref="C37:D37"/>
    <mergeCell ref="A46:A52"/>
    <mergeCell ref="C52:D52"/>
    <mergeCell ref="A84:B84"/>
    <mergeCell ref="D64:E64"/>
    <mergeCell ref="D66:E66"/>
    <mergeCell ref="D67:E67"/>
    <mergeCell ref="A135:E135"/>
    <mergeCell ref="B123:B128"/>
    <mergeCell ref="A74:A75"/>
    <mergeCell ref="B116:B121"/>
    <mergeCell ref="D74:E74"/>
    <mergeCell ref="B129:E129"/>
    <mergeCell ref="B122:E122"/>
    <mergeCell ref="B101:C101"/>
    <mergeCell ref="D98:E98"/>
    <mergeCell ref="A113:G113"/>
    <mergeCell ref="A80:L80"/>
    <mergeCell ref="F86:I86"/>
    <mergeCell ref="J86:L86"/>
    <mergeCell ref="A95:I96"/>
    <mergeCell ref="A98:B98"/>
    <mergeCell ref="A99:B99"/>
    <mergeCell ref="G116:G121"/>
    <mergeCell ref="A116:A131"/>
    <mergeCell ref="B130:E130"/>
    <mergeCell ref="B131:E131"/>
    <mergeCell ref="G122:G128"/>
    <mergeCell ref="A1:G1"/>
    <mergeCell ref="A19:E19"/>
    <mergeCell ref="A6:E6"/>
    <mergeCell ref="A2:G2"/>
    <mergeCell ref="D12:E12"/>
    <mergeCell ref="A13:E13"/>
    <mergeCell ref="A11:A12"/>
    <mergeCell ref="D11:E11"/>
    <mergeCell ref="C5:D5"/>
    <mergeCell ref="C4:D4"/>
    <mergeCell ref="C17:D17"/>
    <mergeCell ref="A3:F3"/>
    <mergeCell ref="A9:F9"/>
    <mergeCell ref="D10:E10"/>
    <mergeCell ref="A16:F16"/>
    <mergeCell ref="C18:D18"/>
    <mergeCell ref="A5:B5"/>
    <mergeCell ref="C50:D50"/>
    <mergeCell ref="C51:D51"/>
    <mergeCell ref="C47:D47"/>
    <mergeCell ref="C48:D48"/>
    <mergeCell ref="C49:D49"/>
    <mergeCell ref="A22:F22"/>
    <mergeCell ref="A34:F34"/>
    <mergeCell ref="C28:D28"/>
    <mergeCell ref="C29:D29"/>
    <mergeCell ref="C30:D30"/>
    <mergeCell ref="A24:A30"/>
    <mergeCell ref="A31:E31"/>
    <mergeCell ref="A36:A40"/>
    <mergeCell ref="C23:D23"/>
    <mergeCell ref="C24:D24"/>
    <mergeCell ref="A86:D86"/>
    <mergeCell ref="D102:J102"/>
    <mergeCell ref="A69:E69"/>
    <mergeCell ref="A76:E76"/>
    <mergeCell ref="D68:E68"/>
    <mergeCell ref="D75:E75"/>
    <mergeCell ref="A58:A68"/>
    <mergeCell ref="D62:E62"/>
    <mergeCell ref="D65:E65"/>
    <mergeCell ref="D63:E63"/>
    <mergeCell ref="D58:E58"/>
    <mergeCell ref="D59:E59"/>
    <mergeCell ref="D61:E61"/>
    <mergeCell ref="D60:E60"/>
    <mergeCell ref="A72:F72"/>
    <mergeCell ref="E82:H82"/>
  </mergeCells>
  <conditionalFormatting sqref="B103:B105">
    <cfRule type="expression" dxfId="5" priority="9">
      <formula>$B$82="No"</formula>
    </cfRule>
  </conditionalFormatting>
  <conditionalFormatting sqref="C103:C105">
    <cfRule type="expression" dxfId="4" priority="10">
      <formula>$B$82="Yes"</formula>
    </cfRule>
  </conditionalFormatting>
  <conditionalFormatting sqref="K88:L92">
    <cfRule type="containsText" dxfId="3" priority="13" operator="containsText" text="FALSE">
      <formula>NOT(ISERROR(SEARCH("FALSE",K88)))</formula>
    </cfRule>
    <cfRule type="containsText" dxfId="2" priority="14" operator="containsText" text="TRUE">
      <formula>NOT(ISERROR(SEARCH("TRUE",K88)))</formula>
    </cfRule>
  </conditionalFormatting>
  <conditionalFormatting sqref="K94:L94">
    <cfRule type="containsText" dxfId="1" priority="1" operator="containsText" text="FALSE">
      <formula>NOT(ISERROR(SEARCH("FALSE",K94)))</formula>
    </cfRule>
    <cfRule type="containsText" dxfId="0" priority="2" operator="containsText" text="TRUE">
      <formula>NOT(ISERROR(SEARCH("TRUE",K94)))</formula>
    </cfRule>
  </conditionalFormatting>
  <dataValidations count="1">
    <dataValidation type="list" allowBlank="1" showInputMessage="1" showErrorMessage="1" sqref="B82" xr:uid="{3B78C302-2339-4110-B676-8836F0DD2025}">
      <formula1>"Yes,No"</formula1>
    </dataValidation>
  </dataValidations>
  <pageMargins left="0.7" right="0.7" top="0.75" bottom="0.75" header="0.3" footer="0.3"/>
  <pageSetup paperSize="9" orientation="portrait" r:id="rId1"/>
  <ignoredErrors>
    <ignoredError sqref="F88:F91 J88:J9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3</vt:i4>
      </vt:variant>
    </vt:vector>
  </HeadingPairs>
  <TitlesOfParts>
    <vt:vector size="4" baseType="lpstr">
      <vt:lpstr>Cost Template</vt:lpstr>
      <vt:lpstr>'Cost Template'!_Ref174014816</vt:lpstr>
      <vt:lpstr>זמן_הקמה</vt:lpstr>
      <vt:lpstr>מספר_שנים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Osadon</dc:creator>
  <cp:lastModifiedBy>דודי  אוסדון</cp:lastModifiedBy>
  <cp:lastPrinted>2023-12-05T10:41:46Z</cp:lastPrinted>
  <dcterms:created xsi:type="dcterms:W3CDTF">2023-11-09T07:51:39Z</dcterms:created>
  <dcterms:modified xsi:type="dcterms:W3CDTF">2025-07-08T10:22:28Z</dcterms:modified>
</cp:coreProperties>
</file>